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'РАЗДЕЛЫ'!$11:$11</definedName>
    <definedName name="_xlnm.Print_Area" localSheetId="0">'РАЗДЕЛЫ'!$A$1:$K$235</definedName>
  </definedNames>
  <calcPr fullCalcOnLoad="1"/>
</workbook>
</file>

<file path=xl/sharedStrings.xml><?xml version="1.0" encoding="utf-8"?>
<sst xmlns="http://schemas.openxmlformats.org/spreadsheetml/2006/main" count="422" uniqueCount="182">
  <si>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</si>
  <si>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</si>
  <si>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</si>
  <si>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</si>
  <si>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</si>
  <si>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</si>
  <si>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</si>
  <si>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</si>
  <si>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</si>
  <si>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</si>
  <si>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</si>
  <si>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</si>
  <si>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</si>
  <si>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</si>
  <si>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</si>
  <si>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</si>
  <si>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</si>
  <si>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</si>
  <si>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</si>
  <si>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</si>
  <si>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</si>
  <si>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</si>
  <si>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</si>
  <si>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</si>
  <si>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</si>
  <si>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</si>
  <si>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001  36 00</t>
  </si>
  <si>
    <t>001 36  00</t>
  </si>
  <si>
    <t>512 00 00</t>
  </si>
  <si>
    <t>512 97 00</t>
  </si>
  <si>
    <t>Культура</t>
  </si>
  <si>
    <t>Общегосударственные вопросы</t>
  </si>
  <si>
    <t>Другие общегосударственные вопросы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</si>
  <si>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</si>
  <si>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</si>
  <si>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</si>
  <si>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431 01 00</t>
  </si>
  <si>
    <t>450 85 00</t>
  </si>
  <si>
    <t>202 00 00</t>
  </si>
  <si>
    <t>001 00 00</t>
  </si>
  <si>
    <t>Центральный аппарат</t>
  </si>
  <si>
    <t>431 00 00</t>
  </si>
  <si>
    <t>450 00 00</t>
  </si>
  <si>
    <t>Прочие расходы</t>
  </si>
  <si>
    <t>013</t>
  </si>
  <si>
    <t>001 38 00</t>
  </si>
  <si>
    <t>202 67 00</t>
  </si>
  <si>
    <t>Глава муниципального образования</t>
  </si>
  <si>
    <t>002 03 00</t>
  </si>
  <si>
    <t>ВСЕГО РАСХОДОВ:</t>
  </si>
  <si>
    <t>последствий чрезвычайных ситуаций</t>
  </si>
  <si>
    <t>Проведение мероприятий для детей и молодежи</t>
  </si>
  <si>
    <t>002 00 00</t>
  </si>
  <si>
    <t>002 04 00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</si>
  <si>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</si>
  <si>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</si>
  <si>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</si>
  <si>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</si>
  <si>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агропромышленном комплексе</t>
  </si>
  <si>
    <t>357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</si>
  <si>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</si>
  <si>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</si>
  <si>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</si>
  <si>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</si>
  <si>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</si>
  <si>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</si>
  <si>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</si>
  <si>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351 00 00</t>
  </si>
  <si>
    <t>и займам, полученным в сельскохозяйственных</t>
  </si>
  <si>
    <t>на развитие малых форм хозяйствования в</t>
  </si>
  <si>
    <t>Поддержка жилищного хозяйства</t>
  </si>
  <si>
    <t>350 00 00</t>
  </si>
  <si>
    <t>350 02 00</t>
  </si>
  <si>
    <t>Благоустройство</t>
  </si>
  <si>
    <t>600 00 00</t>
  </si>
  <si>
    <t>Уличное освещение</t>
  </si>
  <si>
    <t>600 01 00</t>
  </si>
  <si>
    <t xml:space="preserve">Организация и содержание мест захоронения </t>
  </si>
  <si>
    <t>600 04 00</t>
  </si>
  <si>
    <t>Озеленение</t>
  </si>
  <si>
    <t>600 03 00</t>
  </si>
  <si>
    <t>600 05 00</t>
  </si>
  <si>
    <t>Коммунальное хозяйство</t>
  </si>
  <si>
    <t>351 02 00</t>
  </si>
  <si>
    <t>351 03 00</t>
  </si>
  <si>
    <t>351 06 00</t>
  </si>
  <si>
    <t>Культура, кинематография, средства массовой информации</t>
  </si>
  <si>
    <t>Дворцы и дома культуры</t>
  </si>
  <si>
    <t>44000000</t>
  </si>
  <si>
    <t>Обеспечение деятельности подведомственных учреждений</t>
  </si>
  <si>
    <t>Здравоохранение, физическая культура и спорт</t>
  </si>
  <si>
    <t>11</t>
  </si>
  <si>
    <t>Физкультурно-оздоровительная работа и спортивные мероприятия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</si>
  <si>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</si>
  <si>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</si>
  <si>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</si>
  <si>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</si>
  <si>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</si>
  <si>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</si>
  <si>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</si>
  <si>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852</t>
  </si>
  <si>
    <t>242</t>
  </si>
  <si>
    <t>830</t>
  </si>
  <si>
    <t>Исполнение судебных актов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</si>
  <si>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</si>
  <si>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</si>
  <si>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</si>
  <si>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</si>
  <si>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</si>
  <si>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</si>
  <si>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522 34 00</t>
  </si>
  <si>
    <t>440 99 00</t>
  </si>
  <si>
    <t>090 01 00</t>
  </si>
  <si>
    <t>090 00 00</t>
  </si>
  <si>
    <t>851</t>
  </si>
  <si>
    <t>Уплата налога на имущество организаций и земельного налога</t>
  </si>
  <si>
    <t>522 16 05</t>
  </si>
  <si>
    <t>Субсидии бюджетам поселений на капитальный ремонт автомобильных дорог общего пользования населенных пунктов.</t>
  </si>
  <si>
    <t>350 04 00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</si>
  <si>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</si>
  <si>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</si>
  <si>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</si>
  <si>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</si>
  <si>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</si>
  <si>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</si>
  <si>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</si>
  <si>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</si>
  <si>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</si>
  <si>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</si>
  <si>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Руководство и управление в сфере установленных функций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</si>
  <si>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</si>
  <si>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</si>
  <si>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Функционирование органов в сфере национальной  безопасности и правоохранительной деятельности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</si>
  <si>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</si>
  <si>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</si>
  <si>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</si>
  <si>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юридическим лицам(кроме муниципальных учреждений) и физическим лицам-производителям товаров, работ, услуг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</si>
  <si>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</si>
  <si>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</si>
  <si>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культуры,туризма</t>
  </si>
  <si>
    <t>Прочие мероприятия по благоустройству городских округов и поселений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</si>
  <si>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</si>
  <si>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</si>
  <si>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</si>
  <si>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Компенсация выпадающих доходов организациям, предоставляющим населению услуги общественных бань </t>
  </si>
  <si>
    <t>Увековечение памяти погибших при защите Отечества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</si>
  <si>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</si>
  <si>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</si>
  <si>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</si>
  <si>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06</t>
  </si>
  <si>
    <t>540</t>
  </si>
  <si>
    <t>Утвержденные бюджетные назначения</t>
  </si>
  <si>
    <t>Исполнено</t>
  </si>
  <si>
    <t>% исполнения</t>
  </si>
  <si>
    <t>3</t>
  </si>
  <si>
    <t>4</t>
  </si>
  <si>
    <t>5</t>
  </si>
  <si>
    <t>6</t>
  </si>
  <si>
    <t>7</t>
  </si>
  <si>
    <t>Ведомственная структура расходов бюджета Савинского сельского поселения на 2013 год.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</si>
  <si>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</si>
  <si>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Капитальный ремонт и ремонт дворовых территорий МКД, проездов к дворовым территориям МКД за счет средств местного бюджета</t>
  </si>
  <si>
    <t>Поддержка дорожного хозяйства (Содержание автомобильных дорог населенных пунктов)</t>
  </si>
  <si>
    <t>Обеспечение безопасности дорожного движения на территории Савинского сельского поселения на 2011-2013 годы</t>
  </si>
  <si>
    <t>Мероприятия в области жилищного хозяйства</t>
  </si>
  <si>
    <t xml:space="preserve">Программа "Энергосбережение и повышение энергетической эффективности на период до 2020 года" </t>
  </si>
  <si>
    <t>Мероприятия в области коммунального хозяйства</t>
  </si>
  <si>
    <t>Энергосбережение в Савинском сельском поселении на 2010-2014 г.</t>
  </si>
  <si>
    <t>Областная целевая программа "Энергосбережение в Новгородской области на 2010-2014 годы и на период до 2020 года"</t>
  </si>
  <si>
    <t>Государственная поддержка муниципальных учреждений культуры, находящихся на территориях сельских поселений</t>
  </si>
  <si>
    <t>315 02 01</t>
  </si>
  <si>
    <t>315 02 02</t>
  </si>
  <si>
    <t>315 02 03</t>
  </si>
  <si>
    <t>795 04 00</t>
  </si>
  <si>
    <t>350 03 00</t>
  </si>
  <si>
    <t>092 34 00</t>
  </si>
  <si>
    <t>351 05 00</t>
  </si>
  <si>
    <t>795 05 00</t>
  </si>
  <si>
    <t>522 68 00</t>
  </si>
  <si>
    <t>440 16 01</t>
  </si>
  <si>
    <t>440 01 601</t>
  </si>
  <si>
    <t xml:space="preserve">Приложение 3 к Решению Совета депутатов Савинского сельского поселения от _____________2014 г. № ___  "Об исполнении бюджета Савинского сельского поселения за 2013г."   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</si>
</sst>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#,##0.00_ ;\-#,##0.00\ "/>
    <numFmt numFmtId="181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3" fontId="9" fillId="33" borderId="0" xfId="0" applyNumberFormat="1" applyFont="1" applyFill="1" applyBorder="1" applyAlignment="1">
      <alignment horizontal="center" vertical="center"/>
    </xf>
    <xf numFmtId="43" fontId="9" fillId="33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Alignment="1">
      <alignment horizontal="center" vertical="center"/>
    </xf>
    <xf numFmtId="43" fontId="9" fillId="33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2"/>
  <sheetViews>
    <sheetView tabSelected="1" zoomScaleSheetLayoutView="75" zoomScalePageLayoutView="0" workbookViewId="0" topLeftCell="A20">
      <selection activeCell="M20" sqref="M20"/>
    </sheetView>
  </sheetViews>
  <sheetFormatPr defaultColWidth="9.00390625" defaultRowHeight="14.25" customHeight="1"/>
  <cols>
    <col min="1" max="1" width="55.125" style="6" customWidth="1"/>
    <col min="2" max="2" width="4.75390625" style="1" customWidth="1"/>
    <col min="3" max="3" width="4.875" style="12" customWidth="1"/>
    <col min="4" max="4" width="16.00390625" style="12" customWidth="1"/>
    <col min="5" max="5" width="14.375" style="12" customWidth="1"/>
    <col min="6" max="6" width="4.875" style="12" customWidth="1"/>
    <col min="7" max="7" width="16.875" style="10" customWidth="1"/>
    <col min="8" max="9" width="19.25390625" style="10" hidden="1" customWidth="1"/>
    <col min="10" max="10" width="14.875" style="10" customWidth="1"/>
    <col min="11" max="11" width="13.625" style="10" customWidth="1"/>
    <col min="12" max="17" width="8.75390625" style="10" customWidth="1"/>
    <col min="18" max="18" width="8.75390625" style="1" customWidth="1"/>
    <col min="19" max="16384" width="9.125" style="1" customWidth="1"/>
  </cols>
  <sheetData>
    <row r="1" spans="5:30" ht="14.25" customHeight="1">
      <c r="E1" s="103" t="s">
        <v>181</v>
      </c>
      <c r="F1" s="103"/>
      <c r="G1" s="103"/>
      <c r="H1" s="103"/>
      <c r="I1" s="103"/>
      <c r="J1" s="103"/>
      <c r="K1" s="103"/>
      <c r="L1" s="14"/>
      <c r="M1" s="14"/>
      <c r="N1" s="14"/>
      <c r="O1" s="14"/>
      <c r="P1" s="14"/>
      <c r="Q1" s="14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5:30" ht="14.25" customHeight="1">
      <c r="E2" s="103"/>
      <c r="F2" s="103"/>
      <c r="G2" s="103"/>
      <c r="H2" s="103"/>
      <c r="I2" s="103"/>
      <c r="J2" s="103"/>
      <c r="K2" s="103"/>
      <c r="L2" s="62"/>
      <c r="M2" s="62"/>
      <c r="N2" s="62"/>
      <c r="O2" s="62"/>
      <c r="P2" s="62"/>
      <c r="Q2" s="62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5:30" ht="14.25" customHeight="1">
      <c r="E3" s="103"/>
      <c r="F3" s="103"/>
      <c r="G3" s="103"/>
      <c r="H3" s="103"/>
      <c r="I3" s="103"/>
      <c r="J3" s="103"/>
      <c r="K3" s="103"/>
      <c r="L3" s="63"/>
      <c r="M3" s="63"/>
      <c r="N3" s="63"/>
      <c r="O3" s="63"/>
      <c r="P3" s="63"/>
      <c r="Q3" s="63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5:30" ht="27" customHeight="1">
      <c r="E4" s="103"/>
      <c r="F4" s="103"/>
      <c r="G4" s="103"/>
      <c r="H4" s="103"/>
      <c r="I4" s="103"/>
      <c r="J4" s="103"/>
      <c r="K4" s="103"/>
      <c r="L4" s="63"/>
      <c r="M4" s="63"/>
      <c r="N4" s="63"/>
      <c r="O4" s="63"/>
      <c r="P4" s="63"/>
      <c r="Q4" s="63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8" customFormat="1" ht="14.25" customHeight="1">
      <c r="A5" s="104" t="s">
        <v>159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64"/>
      <c r="M5" s="64"/>
      <c r="N5" s="64"/>
      <c r="O5" s="64"/>
      <c r="P5" s="64"/>
      <c r="Q5" s="64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</row>
    <row r="6" spans="1:30" s="8" customFormat="1" ht="14.2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64"/>
      <c r="M6" s="64"/>
      <c r="N6" s="64"/>
      <c r="O6" s="64"/>
      <c r="P6" s="64"/>
      <c r="Q6" s="64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s="8" customFormat="1" ht="14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64"/>
      <c r="M7" s="64"/>
      <c r="N7" s="64"/>
      <c r="O7" s="64"/>
      <c r="P7" s="64"/>
      <c r="Q7" s="64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30" s="8" customFormat="1" ht="14.2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64"/>
      <c r="M8" s="64"/>
      <c r="N8" s="64"/>
      <c r="O8" s="64"/>
      <c r="P8" s="64"/>
      <c r="Q8" s="64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30" ht="14.25" customHeight="1">
      <c r="A9" s="109" t="s">
        <v>8</v>
      </c>
      <c r="B9" s="110"/>
      <c r="C9" s="111" t="s">
        <v>12</v>
      </c>
      <c r="D9" s="111" t="s">
        <v>13</v>
      </c>
      <c r="E9" s="111" t="s">
        <v>14</v>
      </c>
      <c r="F9" s="111" t="s">
        <v>15</v>
      </c>
      <c r="G9" s="107" t="s">
        <v>151</v>
      </c>
      <c r="H9" s="25"/>
      <c r="I9" s="25"/>
      <c r="J9" s="108" t="s">
        <v>152</v>
      </c>
      <c r="K9" s="106" t="s">
        <v>153</v>
      </c>
      <c r="L9" s="13"/>
      <c r="M9" s="13"/>
      <c r="N9" s="13"/>
      <c r="O9" s="13"/>
      <c r="P9" s="13"/>
      <c r="Q9" s="13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30" ht="43.5" customHeight="1">
      <c r="A10" s="109"/>
      <c r="B10" s="110"/>
      <c r="C10" s="111"/>
      <c r="D10" s="111"/>
      <c r="E10" s="111"/>
      <c r="F10" s="111"/>
      <c r="G10" s="107"/>
      <c r="H10" s="25"/>
      <c r="I10" s="25"/>
      <c r="J10" s="108"/>
      <c r="K10" s="106"/>
      <c r="L10" s="13"/>
      <c r="M10" s="13"/>
      <c r="N10" s="13"/>
      <c r="O10" s="13"/>
      <c r="P10" s="13"/>
      <c r="Q10" s="13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ht="3.75" customHeight="1" hidden="1">
      <c r="A11" s="109"/>
      <c r="B11" s="110"/>
      <c r="C11" s="111"/>
      <c r="D11" s="111"/>
      <c r="E11" s="111"/>
      <c r="F11" s="111"/>
      <c r="G11" s="107"/>
      <c r="H11" s="27" t="s">
        <v>54</v>
      </c>
      <c r="I11" s="27" t="s">
        <v>55</v>
      </c>
      <c r="J11" s="108"/>
      <c r="K11" s="106"/>
      <c r="L11" s="66"/>
      <c r="M11" s="66"/>
      <c r="N11" s="66"/>
      <c r="O11" s="66"/>
      <c r="P11" s="66"/>
      <c r="Q11" s="66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ht="18.75" customHeight="1">
      <c r="A12" s="21">
        <v>1</v>
      </c>
      <c r="B12" s="22">
        <v>2</v>
      </c>
      <c r="C12" s="23" t="s">
        <v>154</v>
      </c>
      <c r="D12" s="23" t="s">
        <v>155</v>
      </c>
      <c r="E12" s="23" t="s">
        <v>156</v>
      </c>
      <c r="F12" s="23" t="s">
        <v>157</v>
      </c>
      <c r="G12" s="24" t="s">
        <v>158</v>
      </c>
      <c r="H12" s="27"/>
      <c r="I12" s="27"/>
      <c r="J12" s="26">
        <v>8</v>
      </c>
      <c r="K12" s="24">
        <v>9</v>
      </c>
      <c r="L12" s="66"/>
      <c r="M12" s="66"/>
      <c r="N12" s="66"/>
      <c r="O12" s="66"/>
      <c r="P12" s="66"/>
      <c r="Q12" s="66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ht="24" customHeight="1">
      <c r="A13" s="45" t="s">
        <v>31</v>
      </c>
      <c r="B13" s="35"/>
      <c r="C13" s="50" t="s">
        <v>16</v>
      </c>
      <c r="D13" s="50"/>
      <c r="E13" s="50"/>
      <c r="F13" s="50"/>
      <c r="G13" s="20">
        <f>G14+G25+G54+G46</f>
        <v>4587.5</v>
      </c>
      <c r="H13" s="20" t="e">
        <f>H16+#REF!+#REF!+H28+#REF!++#REF!+#REF!+#REF!+H54</f>
        <v>#REF!</v>
      </c>
      <c r="I13" s="20" t="e">
        <f>I16+#REF!+#REF!+I28+#REF!++#REF!+#REF!+#REF!+I54</f>
        <v>#REF!</v>
      </c>
      <c r="J13" s="20">
        <f>J14+J25+J54+J46</f>
        <v>4469.06</v>
      </c>
      <c r="K13" s="34">
        <f>J13*100/G13</f>
        <v>97.41820163487739</v>
      </c>
      <c r="L13" s="66"/>
      <c r="M13" s="66"/>
      <c r="N13" s="66"/>
      <c r="O13" s="66"/>
      <c r="P13" s="66"/>
      <c r="Q13" s="66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s="4" customFormat="1" ht="14.25" customHeight="1">
      <c r="A14" s="102" t="s">
        <v>119</v>
      </c>
      <c r="B14" s="114"/>
      <c r="C14" s="75" t="str">
        <f>C$13</f>
        <v>01</v>
      </c>
      <c r="D14" s="75" t="s">
        <v>17</v>
      </c>
      <c r="E14" s="76"/>
      <c r="F14" s="76"/>
      <c r="G14" s="86">
        <f>G17</f>
        <v>642.9</v>
      </c>
      <c r="H14" s="31"/>
      <c r="I14" s="31"/>
      <c r="J14" s="86">
        <f>J17</f>
        <v>642.9</v>
      </c>
      <c r="K14" s="83">
        <f aca="true" t="shared" si="0" ref="K14:K67">J14*100/G14</f>
        <v>100</v>
      </c>
      <c r="L14" s="67"/>
      <c r="M14" s="67"/>
      <c r="N14" s="67"/>
      <c r="O14" s="67"/>
      <c r="P14" s="67"/>
      <c r="Q14" s="67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14.25" customHeight="1">
      <c r="A15" s="102"/>
      <c r="B15" s="114"/>
      <c r="C15" s="75"/>
      <c r="D15" s="75"/>
      <c r="E15" s="76"/>
      <c r="F15" s="76"/>
      <c r="G15" s="86"/>
      <c r="H15" s="31"/>
      <c r="I15" s="31"/>
      <c r="J15" s="86"/>
      <c r="K15" s="83"/>
      <c r="L15" s="13"/>
      <c r="M15" s="13"/>
      <c r="N15" s="13"/>
      <c r="O15" s="13"/>
      <c r="P15" s="13"/>
      <c r="Q15" s="13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ht="24.75" customHeight="1">
      <c r="A16" s="102"/>
      <c r="B16" s="114"/>
      <c r="C16" s="75"/>
      <c r="D16" s="75"/>
      <c r="E16" s="76"/>
      <c r="F16" s="76"/>
      <c r="G16" s="86"/>
      <c r="H16" s="20">
        <f>H20</f>
        <v>707</v>
      </c>
      <c r="I16" s="20">
        <f>I20</f>
        <v>724</v>
      </c>
      <c r="J16" s="86"/>
      <c r="K16" s="83"/>
      <c r="L16" s="13"/>
      <c r="M16" s="13"/>
      <c r="N16" s="13"/>
      <c r="O16" s="13"/>
      <c r="P16" s="13"/>
      <c r="Q16" s="13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0" s="2" customFormat="1" ht="21" customHeight="1">
      <c r="A17" s="96" t="s">
        <v>120</v>
      </c>
      <c r="B17" s="115"/>
      <c r="C17" s="76" t="str">
        <f>C$13</f>
        <v>01</v>
      </c>
      <c r="D17" s="76" t="str">
        <f>D$14</f>
        <v>02</v>
      </c>
      <c r="E17" s="76" t="s">
        <v>52</v>
      </c>
      <c r="F17" s="75"/>
      <c r="G17" s="84">
        <f>G21</f>
        <v>642.9</v>
      </c>
      <c r="H17" s="20"/>
      <c r="I17" s="20"/>
      <c r="J17" s="84">
        <f>J21</f>
        <v>642.9</v>
      </c>
      <c r="K17" s="79">
        <f t="shared" si="0"/>
        <v>100</v>
      </c>
      <c r="L17" s="66"/>
      <c r="M17" s="66"/>
      <c r="N17" s="66"/>
      <c r="O17" s="66"/>
      <c r="P17" s="66"/>
      <c r="Q17" s="66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1:30" s="9" customFormat="1" ht="14.25" customHeight="1">
      <c r="A18" s="96"/>
      <c r="B18" s="115"/>
      <c r="C18" s="76"/>
      <c r="D18" s="76"/>
      <c r="E18" s="76"/>
      <c r="F18" s="75"/>
      <c r="G18" s="84"/>
      <c r="H18" s="20"/>
      <c r="I18" s="20"/>
      <c r="J18" s="84"/>
      <c r="K18" s="79"/>
      <c r="L18" s="66"/>
      <c r="M18" s="66"/>
      <c r="N18" s="66"/>
      <c r="O18" s="66"/>
      <c r="P18" s="66"/>
      <c r="Q18" s="66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s="9" customFormat="1" ht="14.25" customHeight="1">
      <c r="A19" s="96"/>
      <c r="B19" s="115"/>
      <c r="C19" s="76"/>
      <c r="D19" s="76"/>
      <c r="E19" s="76"/>
      <c r="F19" s="75"/>
      <c r="G19" s="84"/>
      <c r="H19" s="20"/>
      <c r="I19" s="20"/>
      <c r="J19" s="84"/>
      <c r="K19" s="79"/>
      <c r="L19" s="66"/>
      <c r="M19" s="66"/>
      <c r="N19" s="66"/>
      <c r="O19" s="66"/>
      <c r="P19" s="66"/>
      <c r="Q19" s="66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s="9" customFormat="1" ht="14.25" customHeight="1">
      <c r="A20" s="96"/>
      <c r="B20" s="115"/>
      <c r="C20" s="76"/>
      <c r="D20" s="76"/>
      <c r="E20" s="76"/>
      <c r="F20" s="75"/>
      <c r="G20" s="84"/>
      <c r="H20" s="31">
        <f>H21</f>
        <v>707</v>
      </c>
      <c r="I20" s="31">
        <f>I21</f>
        <v>724</v>
      </c>
      <c r="J20" s="84"/>
      <c r="K20" s="79"/>
      <c r="L20" s="66"/>
      <c r="M20" s="66"/>
      <c r="N20" s="66"/>
      <c r="O20" s="66"/>
      <c r="P20" s="66"/>
      <c r="Q20" s="66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24" customHeight="1">
      <c r="A21" s="46" t="s">
        <v>47</v>
      </c>
      <c r="B21" s="55"/>
      <c r="C21" s="37" t="str">
        <f>C$13</f>
        <v>01</v>
      </c>
      <c r="D21" s="37" t="str">
        <f>D$14</f>
        <v>02</v>
      </c>
      <c r="E21" s="37" t="s">
        <v>48</v>
      </c>
      <c r="F21" s="37"/>
      <c r="G21" s="29">
        <f>G22+G23</f>
        <v>642.9</v>
      </c>
      <c r="H21" s="29">
        <f>H22</f>
        <v>707</v>
      </c>
      <c r="I21" s="29">
        <f>I22</f>
        <v>724</v>
      </c>
      <c r="J21" s="29">
        <f>J22+J23</f>
        <v>642.9</v>
      </c>
      <c r="K21" s="30">
        <f t="shared" si="0"/>
        <v>100</v>
      </c>
      <c r="L21" s="13"/>
      <c r="M21" s="13"/>
      <c r="N21" s="13"/>
      <c r="O21" s="13"/>
      <c r="P21" s="13"/>
      <c r="Q21" s="13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</row>
    <row r="22" spans="1:30" ht="14.25" customHeight="1">
      <c r="A22" s="46" t="s">
        <v>93</v>
      </c>
      <c r="B22" s="38"/>
      <c r="C22" s="37" t="str">
        <f>C$13</f>
        <v>01</v>
      </c>
      <c r="D22" s="37" t="str">
        <f>D$14</f>
        <v>02</v>
      </c>
      <c r="E22" s="37" t="s">
        <v>48</v>
      </c>
      <c r="F22" s="37" t="s">
        <v>94</v>
      </c>
      <c r="G22" s="29">
        <v>598.4</v>
      </c>
      <c r="H22" s="31">
        <v>707</v>
      </c>
      <c r="I22" s="31">
        <v>724</v>
      </c>
      <c r="J22" s="31">
        <v>598.4</v>
      </c>
      <c r="K22" s="30">
        <f t="shared" si="0"/>
        <v>100</v>
      </c>
      <c r="L22" s="13"/>
      <c r="M22" s="13"/>
      <c r="N22" s="13"/>
      <c r="O22" s="13"/>
      <c r="P22" s="13"/>
      <c r="Q22" s="13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ht="14.25" customHeight="1">
      <c r="A23" s="95" t="s">
        <v>122</v>
      </c>
      <c r="B23" s="112"/>
      <c r="C23" s="77" t="str">
        <f>C$13</f>
        <v>01</v>
      </c>
      <c r="D23" s="77" t="str">
        <f>D$14</f>
        <v>02</v>
      </c>
      <c r="E23" s="77" t="s">
        <v>48</v>
      </c>
      <c r="F23" s="77" t="s">
        <v>96</v>
      </c>
      <c r="G23" s="80">
        <v>44.5</v>
      </c>
      <c r="H23" s="31"/>
      <c r="I23" s="31"/>
      <c r="J23" s="84">
        <v>44.5</v>
      </c>
      <c r="K23" s="79">
        <f t="shared" si="0"/>
        <v>100</v>
      </c>
      <c r="L23" s="13"/>
      <c r="M23" s="13"/>
      <c r="N23" s="13"/>
      <c r="O23" s="13"/>
      <c r="P23" s="13"/>
      <c r="Q23" s="13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1:30" ht="14.25" customHeight="1">
      <c r="A24" s="95"/>
      <c r="B24" s="112"/>
      <c r="C24" s="77"/>
      <c r="D24" s="77"/>
      <c r="E24" s="77"/>
      <c r="F24" s="77"/>
      <c r="G24" s="80"/>
      <c r="H24" s="31"/>
      <c r="I24" s="31"/>
      <c r="J24" s="84"/>
      <c r="K24" s="79"/>
      <c r="L24" s="13"/>
      <c r="M24" s="13"/>
      <c r="N24" s="13"/>
      <c r="O24" s="13"/>
      <c r="P24" s="13"/>
      <c r="Q24" s="13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</row>
    <row r="25" spans="1:30" ht="14.25" customHeight="1">
      <c r="A25" s="97" t="s">
        <v>121</v>
      </c>
      <c r="B25" s="112"/>
      <c r="C25" s="78" t="str">
        <f>C$13</f>
        <v>01</v>
      </c>
      <c r="D25" s="78" t="s">
        <v>23</v>
      </c>
      <c r="E25" s="78"/>
      <c r="F25" s="78"/>
      <c r="G25" s="82">
        <f>G29</f>
        <v>3690.6</v>
      </c>
      <c r="H25" s="20"/>
      <c r="I25" s="20"/>
      <c r="J25" s="82">
        <f>J29</f>
        <v>3572.65</v>
      </c>
      <c r="K25" s="83">
        <f t="shared" si="0"/>
        <v>96.80404270308351</v>
      </c>
      <c r="L25" s="13"/>
      <c r="M25" s="13"/>
      <c r="N25" s="13"/>
      <c r="O25" s="13"/>
      <c r="P25" s="13"/>
      <c r="Q25" s="13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6" spans="1:30" s="9" customFormat="1" ht="14.25" customHeight="1">
      <c r="A26" s="97"/>
      <c r="B26" s="112"/>
      <c r="C26" s="78"/>
      <c r="D26" s="78"/>
      <c r="E26" s="78"/>
      <c r="F26" s="78"/>
      <c r="G26" s="82"/>
      <c r="H26" s="31"/>
      <c r="I26" s="31"/>
      <c r="J26" s="82"/>
      <c r="K26" s="83"/>
      <c r="L26" s="66"/>
      <c r="M26" s="66"/>
      <c r="N26" s="66"/>
      <c r="O26" s="66"/>
      <c r="P26" s="66"/>
      <c r="Q26" s="66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ht="14.25" customHeight="1">
      <c r="A27" s="97"/>
      <c r="B27" s="112"/>
      <c r="C27" s="78"/>
      <c r="D27" s="78"/>
      <c r="E27" s="78"/>
      <c r="F27" s="78"/>
      <c r="G27" s="82"/>
      <c r="H27" s="31"/>
      <c r="I27" s="31"/>
      <c r="J27" s="82"/>
      <c r="K27" s="83"/>
      <c r="L27" s="13"/>
      <c r="M27" s="13"/>
      <c r="N27" s="13"/>
      <c r="O27" s="13"/>
      <c r="P27" s="13"/>
      <c r="Q27" s="13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</row>
    <row r="28" spans="1:30" ht="29.25" customHeight="1">
      <c r="A28" s="97"/>
      <c r="B28" s="112"/>
      <c r="C28" s="78"/>
      <c r="D28" s="78"/>
      <c r="E28" s="78"/>
      <c r="F28" s="78"/>
      <c r="G28" s="82"/>
      <c r="H28" s="28" t="e">
        <f>H32</f>
        <v>#REF!</v>
      </c>
      <c r="I28" s="28" t="e">
        <f>I32</f>
        <v>#REF!</v>
      </c>
      <c r="J28" s="82"/>
      <c r="K28" s="83"/>
      <c r="L28" s="13"/>
      <c r="M28" s="13"/>
      <c r="N28" s="13"/>
      <c r="O28" s="13"/>
      <c r="P28" s="13"/>
      <c r="Q28" s="13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</row>
    <row r="29" spans="1:30" s="2" customFormat="1" ht="20.25" customHeight="1">
      <c r="A29" s="95" t="s">
        <v>120</v>
      </c>
      <c r="B29" s="115"/>
      <c r="C29" s="77" t="str">
        <f>C$13</f>
        <v>01</v>
      </c>
      <c r="D29" s="77" t="s">
        <v>23</v>
      </c>
      <c r="E29" s="77" t="s">
        <v>52</v>
      </c>
      <c r="F29" s="78"/>
      <c r="G29" s="80">
        <f>G33</f>
        <v>3690.6</v>
      </c>
      <c r="H29" s="28"/>
      <c r="I29" s="28"/>
      <c r="J29" s="80">
        <f>J33</f>
        <v>3572.65</v>
      </c>
      <c r="K29" s="79">
        <f t="shared" si="0"/>
        <v>96.80404270308351</v>
      </c>
      <c r="L29" s="66"/>
      <c r="M29" s="66"/>
      <c r="N29" s="66"/>
      <c r="O29" s="66"/>
      <c r="P29" s="66"/>
      <c r="Q29" s="66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</row>
    <row r="30" spans="1:30" s="9" customFormat="1" ht="14.25" customHeight="1">
      <c r="A30" s="95"/>
      <c r="B30" s="115"/>
      <c r="C30" s="77"/>
      <c r="D30" s="77"/>
      <c r="E30" s="77"/>
      <c r="F30" s="78"/>
      <c r="G30" s="80"/>
      <c r="H30" s="28"/>
      <c r="I30" s="28"/>
      <c r="J30" s="80"/>
      <c r="K30" s="79"/>
      <c r="L30" s="66"/>
      <c r="M30" s="66"/>
      <c r="N30" s="66"/>
      <c r="O30" s="66"/>
      <c r="P30" s="66"/>
      <c r="Q30" s="66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1:30" s="9" customFormat="1" ht="14.25" customHeight="1">
      <c r="A31" s="95"/>
      <c r="B31" s="115"/>
      <c r="C31" s="77"/>
      <c r="D31" s="77"/>
      <c r="E31" s="77"/>
      <c r="F31" s="78"/>
      <c r="G31" s="80"/>
      <c r="H31" s="28"/>
      <c r="I31" s="28"/>
      <c r="J31" s="80"/>
      <c r="K31" s="79"/>
      <c r="L31" s="66"/>
      <c r="M31" s="66"/>
      <c r="N31" s="66"/>
      <c r="O31" s="66"/>
      <c r="P31" s="66"/>
      <c r="Q31" s="66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1:30" s="9" customFormat="1" ht="14.25" customHeight="1">
      <c r="A32" s="95"/>
      <c r="B32" s="115"/>
      <c r="C32" s="77"/>
      <c r="D32" s="77"/>
      <c r="E32" s="77"/>
      <c r="F32" s="78"/>
      <c r="G32" s="80"/>
      <c r="H32" s="29" t="e">
        <f>#REF!+H33</f>
        <v>#REF!</v>
      </c>
      <c r="I32" s="29" t="e">
        <f>#REF!+I33</f>
        <v>#REF!</v>
      </c>
      <c r="J32" s="80"/>
      <c r="K32" s="79"/>
      <c r="L32" s="66"/>
      <c r="M32" s="66"/>
      <c r="N32" s="66"/>
      <c r="O32" s="66"/>
      <c r="P32" s="66"/>
      <c r="Q32" s="66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1:30" ht="20.25" customHeight="1">
      <c r="A33" s="42" t="s">
        <v>40</v>
      </c>
      <c r="B33" s="55"/>
      <c r="C33" s="37" t="str">
        <f>C$13</f>
        <v>01</v>
      </c>
      <c r="D33" s="37" t="s">
        <v>23</v>
      </c>
      <c r="E33" s="37" t="s">
        <v>53</v>
      </c>
      <c r="F33" s="37"/>
      <c r="G33" s="29">
        <f>G34+G37+G39+G41+G43+G44+G45</f>
        <v>3690.6</v>
      </c>
      <c r="H33" s="29">
        <f>H34</f>
        <v>109153</v>
      </c>
      <c r="I33" s="29">
        <f>I34</f>
        <v>111534</v>
      </c>
      <c r="J33" s="29">
        <f>J34+J37+J39+J41+J43+J44+J45</f>
        <v>3572.65</v>
      </c>
      <c r="K33" s="30">
        <f t="shared" si="0"/>
        <v>96.80404270308351</v>
      </c>
      <c r="L33" s="13"/>
      <c r="M33" s="13"/>
      <c r="N33" s="13"/>
      <c r="O33" s="13"/>
      <c r="P33" s="13"/>
      <c r="Q33" s="13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spans="1:30" s="3" customFormat="1" ht="16.5" customHeight="1">
      <c r="A34" s="46" t="s">
        <v>93</v>
      </c>
      <c r="B34" s="38"/>
      <c r="C34" s="37" t="str">
        <f>C$13</f>
        <v>01</v>
      </c>
      <c r="D34" s="37" t="s">
        <v>23</v>
      </c>
      <c r="E34" s="37" t="str">
        <f>E33</f>
        <v>002 04 00</v>
      </c>
      <c r="F34" s="37" t="s">
        <v>94</v>
      </c>
      <c r="G34" s="29">
        <v>2441.6</v>
      </c>
      <c r="H34" s="31">
        <f>41535+18149+427+17648+30000+534+860</f>
        <v>109153</v>
      </c>
      <c r="I34" s="31">
        <f>42995+18483+456+19031+30000+569</f>
        <v>111534</v>
      </c>
      <c r="J34" s="29">
        <v>2397.54</v>
      </c>
      <c r="K34" s="30">
        <f t="shared" si="0"/>
        <v>98.19544560943643</v>
      </c>
      <c r="L34" s="13"/>
      <c r="M34" s="13"/>
      <c r="N34" s="13"/>
      <c r="O34" s="13"/>
      <c r="P34" s="13"/>
      <c r="Q34" s="13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</row>
    <row r="35" spans="1:30" s="5" customFormat="1" ht="14.25" customHeight="1" hidden="1">
      <c r="A35" s="46" t="s">
        <v>50</v>
      </c>
      <c r="B35" s="39"/>
      <c r="C35" s="37" t="str">
        <f>C$13</f>
        <v>01</v>
      </c>
      <c r="D35" s="37" t="e">
        <f>#REF!</f>
        <v>#REF!</v>
      </c>
      <c r="E35" s="37" t="e">
        <f>#REF!</f>
        <v>#REF!</v>
      </c>
      <c r="F35" s="37"/>
      <c r="G35" s="29">
        <f>G36</f>
        <v>0</v>
      </c>
      <c r="H35" s="29">
        <f>H36</f>
        <v>0</v>
      </c>
      <c r="I35" s="29">
        <f>I36</f>
        <v>0</v>
      </c>
      <c r="J35" s="29"/>
      <c r="K35" s="30" t="e">
        <f t="shared" si="0"/>
        <v>#DIV/0!</v>
      </c>
      <c r="L35" s="19"/>
      <c r="M35" s="19"/>
      <c r="N35" s="19"/>
      <c r="O35" s="19"/>
      <c r="P35" s="19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1:30" ht="14.25" customHeight="1" hidden="1">
      <c r="A36" s="46" t="s">
        <v>43</v>
      </c>
      <c r="B36" s="40"/>
      <c r="C36" s="37" t="str">
        <f>C$13</f>
        <v>01</v>
      </c>
      <c r="D36" s="37" t="e">
        <f>#REF!</f>
        <v>#REF!</v>
      </c>
      <c r="E36" s="37" t="e">
        <f>#REF!</f>
        <v>#REF!</v>
      </c>
      <c r="F36" s="37" t="s">
        <v>44</v>
      </c>
      <c r="G36" s="29">
        <f>3317-3317</f>
        <v>0</v>
      </c>
      <c r="H36" s="31">
        <f>3543-3543</f>
        <v>0</v>
      </c>
      <c r="I36" s="31">
        <f>3773-3773</f>
        <v>0</v>
      </c>
      <c r="J36" s="31"/>
      <c r="K36" s="30" t="e">
        <f t="shared" si="0"/>
        <v>#DIV/0!</v>
      </c>
      <c r="L36" s="13"/>
      <c r="M36" s="13"/>
      <c r="N36" s="13"/>
      <c r="O36" s="13"/>
      <c r="P36" s="13"/>
      <c r="Q36" s="13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spans="1:30" s="5" customFormat="1" ht="14.25" customHeight="1" hidden="1">
      <c r="A37" s="95" t="s">
        <v>95</v>
      </c>
      <c r="B37" s="39"/>
      <c r="C37" s="77" t="str">
        <f>C$13</f>
        <v>01</v>
      </c>
      <c r="D37" s="77" t="s">
        <v>23</v>
      </c>
      <c r="E37" s="77" t="s">
        <v>53</v>
      </c>
      <c r="F37" s="77" t="s">
        <v>96</v>
      </c>
      <c r="G37" s="80">
        <v>223</v>
      </c>
      <c r="H37" s="31"/>
      <c r="I37" s="31"/>
      <c r="J37" s="84">
        <v>222.91</v>
      </c>
      <c r="K37" s="79">
        <f t="shared" si="0"/>
        <v>99.95964125560538</v>
      </c>
      <c r="L37" s="19"/>
      <c r="M37" s="19"/>
      <c r="N37" s="19"/>
      <c r="O37" s="19"/>
      <c r="P37" s="19"/>
      <c r="Q37" s="1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</row>
    <row r="38" spans="1:30" s="5" customFormat="1" ht="35.25" customHeight="1">
      <c r="A38" s="95"/>
      <c r="B38" s="56"/>
      <c r="C38" s="77"/>
      <c r="D38" s="77"/>
      <c r="E38" s="77"/>
      <c r="F38" s="77"/>
      <c r="G38" s="80"/>
      <c r="H38" s="31"/>
      <c r="I38" s="31"/>
      <c r="J38" s="84"/>
      <c r="K38" s="79"/>
      <c r="L38" s="19"/>
      <c r="M38" s="19"/>
      <c r="N38" s="19"/>
      <c r="O38" s="19"/>
      <c r="P38" s="19"/>
      <c r="Q38" s="19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</row>
    <row r="39" spans="1:30" s="5" customFormat="1" ht="17.25" customHeight="1">
      <c r="A39" s="95" t="s">
        <v>124</v>
      </c>
      <c r="B39" s="112"/>
      <c r="C39" s="77" t="str">
        <f>C$13</f>
        <v>01</v>
      </c>
      <c r="D39" s="77" t="s">
        <v>23</v>
      </c>
      <c r="E39" s="77" t="s">
        <v>53</v>
      </c>
      <c r="F39" s="77" t="s">
        <v>101</v>
      </c>
      <c r="G39" s="80">
        <v>230</v>
      </c>
      <c r="H39" s="31"/>
      <c r="I39" s="31"/>
      <c r="J39" s="84">
        <v>209.4</v>
      </c>
      <c r="K39" s="79">
        <f t="shared" si="0"/>
        <v>91.04347826086956</v>
      </c>
      <c r="L39" s="19"/>
      <c r="M39" s="19"/>
      <c r="N39" s="19"/>
      <c r="O39" s="19"/>
      <c r="P39" s="19"/>
      <c r="Q39" s="19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</row>
    <row r="40" spans="1:30" s="5" customFormat="1" ht="14.25" customHeight="1">
      <c r="A40" s="95"/>
      <c r="B40" s="112"/>
      <c r="C40" s="77"/>
      <c r="D40" s="77"/>
      <c r="E40" s="77"/>
      <c r="F40" s="77"/>
      <c r="G40" s="80"/>
      <c r="H40" s="31"/>
      <c r="I40" s="31"/>
      <c r="J40" s="84"/>
      <c r="K40" s="79"/>
      <c r="L40" s="19"/>
      <c r="M40" s="19"/>
      <c r="N40" s="19"/>
      <c r="O40" s="19"/>
      <c r="P40" s="19"/>
      <c r="Q40" s="19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</row>
    <row r="41" spans="1:30" s="5" customFormat="1" ht="14.25" customHeight="1">
      <c r="A41" s="95" t="s">
        <v>123</v>
      </c>
      <c r="B41" s="112"/>
      <c r="C41" s="77" t="str">
        <f>C$13</f>
        <v>01</v>
      </c>
      <c r="D41" s="77" t="s">
        <v>23</v>
      </c>
      <c r="E41" s="77" t="s">
        <v>53</v>
      </c>
      <c r="F41" s="77" t="s">
        <v>97</v>
      </c>
      <c r="G41" s="80">
        <v>662</v>
      </c>
      <c r="H41" s="31"/>
      <c r="I41" s="31"/>
      <c r="J41" s="84">
        <v>609.7</v>
      </c>
      <c r="K41" s="79">
        <f t="shared" si="0"/>
        <v>92.09969788519639</v>
      </c>
      <c r="L41" s="19"/>
      <c r="M41" s="19"/>
      <c r="N41" s="19"/>
      <c r="O41" s="19"/>
      <c r="P41" s="19"/>
      <c r="Q41" s="19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1:30" s="5" customFormat="1" ht="19.5" customHeight="1">
      <c r="A42" s="95"/>
      <c r="B42" s="112"/>
      <c r="C42" s="77"/>
      <c r="D42" s="77"/>
      <c r="E42" s="77"/>
      <c r="F42" s="77"/>
      <c r="G42" s="80"/>
      <c r="H42" s="31"/>
      <c r="I42" s="31"/>
      <c r="J42" s="84"/>
      <c r="K42" s="79"/>
      <c r="L42" s="19"/>
      <c r="M42" s="19"/>
      <c r="N42" s="19"/>
      <c r="O42" s="19"/>
      <c r="P42" s="19"/>
      <c r="Q42" s="19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</row>
    <row r="43" spans="1:30" s="5" customFormat="1" ht="51" customHeight="1">
      <c r="A43" s="42" t="s">
        <v>142</v>
      </c>
      <c r="B43" s="56"/>
      <c r="C43" s="37" t="s">
        <v>16</v>
      </c>
      <c r="D43" s="37" t="s">
        <v>23</v>
      </c>
      <c r="E43" s="37" t="s">
        <v>53</v>
      </c>
      <c r="F43" s="37" t="s">
        <v>141</v>
      </c>
      <c r="G43" s="29">
        <v>38</v>
      </c>
      <c r="H43" s="31"/>
      <c r="I43" s="31"/>
      <c r="J43" s="31">
        <v>38</v>
      </c>
      <c r="K43" s="30">
        <f t="shared" si="0"/>
        <v>100</v>
      </c>
      <c r="L43" s="19"/>
      <c r="M43" s="19"/>
      <c r="N43" s="19"/>
      <c r="O43" s="19"/>
      <c r="P43" s="19"/>
      <c r="Q43" s="19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1:30" s="5" customFormat="1" ht="33" customHeight="1">
      <c r="A44" s="42" t="s">
        <v>115</v>
      </c>
      <c r="B44" s="38"/>
      <c r="C44" s="37" t="str">
        <f>C$13</f>
        <v>01</v>
      </c>
      <c r="D44" s="37" t="s">
        <v>23</v>
      </c>
      <c r="E44" s="37" t="s">
        <v>53</v>
      </c>
      <c r="F44" s="37" t="s">
        <v>114</v>
      </c>
      <c r="G44" s="29">
        <v>80</v>
      </c>
      <c r="H44" s="31"/>
      <c r="I44" s="31"/>
      <c r="J44" s="31">
        <v>79.5</v>
      </c>
      <c r="K44" s="30">
        <f t="shared" si="0"/>
        <v>99.375</v>
      </c>
      <c r="L44" s="19"/>
      <c r="M44" s="19"/>
      <c r="N44" s="19"/>
      <c r="O44" s="19"/>
      <c r="P44" s="19"/>
      <c r="Q44" s="19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</row>
    <row r="45" spans="1:30" s="5" customFormat="1" ht="14.25" customHeight="1">
      <c r="A45" s="42" t="s">
        <v>125</v>
      </c>
      <c r="B45" s="38"/>
      <c r="C45" s="37" t="str">
        <f>C$13</f>
        <v>01</v>
      </c>
      <c r="D45" s="37" t="s">
        <v>23</v>
      </c>
      <c r="E45" s="37" t="s">
        <v>53</v>
      </c>
      <c r="F45" s="37" t="s">
        <v>100</v>
      </c>
      <c r="G45" s="29">
        <v>16</v>
      </c>
      <c r="H45" s="31"/>
      <c r="I45" s="31"/>
      <c r="J45" s="31">
        <v>15.6</v>
      </c>
      <c r="K45" s="30">
        <f t="shared" si="0"/>
        <v>97.5</v>
      </c>
      <c r="L45" s="19"/>
      <c r="M45" s="19"/>
      <c r="N45" s="19"/>
      <c r="O45" s="19"/>
      <c r="P45" s="19"/>
      <c r="Q45" s="19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</row>
    <row r="46" spans="1:30" s="5" customFormat="1" ht="14.25" customHeight="1">
      <c r="A46" s="98" t="s">
        <v>147</v>
      </c>
      <c r="B46" s="38"/>
      <c r="C46" s="78" t="s">
        <v>16</v>
      </c>
      <c r="D46" s="78" t="s">
        <v>149</v>
      </c>
      <c r="E46" s="78"/>
      <c r="F46" s="78"/>
      <c r="G46" s="82">
        <f>G49</f>
        <v>95</v>
      </c>
      <c r="H46" s="20"/>
      <c r="I46" s="20"/>
      <c r="J46" s="82">
        <f>J49</f>
        <v>95</v>
      </c>
      <c r="K46" s="83">
        <f t="shared" si="0"/>
        <v>100</v>
      </c>
      <c r="L46" s="19"/>
      <c r="M46" s="19"/>
      <c r="N46" s="19"/>
      <c r="O46" s="19"/>
      <c r="P46" s="19"/>
      <c r="Q46" s="19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1:30" s="5" customFormat="1" ht="14.25" customHeight="1">
      <c r="A47" s="98"/>
      <c r="B47" s="56"/>
      <c r="C47" s="78"/>
      <c r="D47" s="78"/>
      <c r="E47" s="78"/>
      <c r="F47" s="78"/>
      <c r="G47" s="82"/>
      <c r="H47" s="20"/>
      <c r="I47" s="20"/>
      <c r="J47" s="82"/>
      <c r="K47" s="83"/>
      <c r="L47" s="19"/>
      <c r="M47" s="19"/>
      <c r="N47" s="19"/>
      <c r="O47" s="19"/>
      <c r="P47" s="19"/>
      <c r="Q47" s="19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</row>
    <row r="48" spans="1:30" s="5" customFormat="1" ht="26.25" customHeight="1">
      <c r="A48" s="98"/>
      <c r="B48" s="56"/>
      <c r="C48" s="78"/>
      <c r="D48" s="78"/>
      <c r="E48" s="78"/>
      <c r="F48" s="78"/>
      <c r="G48" s="82"/>
      <c r="H48" s="20"/>
      <c r="I48" s="20"/>
      <c r="J48" s="82"/>
      <c r="K48" s="83"/>
      <c r="L48" s="19"/>
      <c r="M48" s="19"/>
      <c r="N48" s="19"/>
      <c r="O48" s="19"/>
      <c r="P48" s="19"/>
      <c r="Q48" s="19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</row>
    <row r="49" spans="1:30" s="5" customFormat="1" ht="71.25" customHeight="1">
      <c r="A49" s="42" t="s">
        <v>120</v>
      </c>
      <c r="B49" s="56"/>
      <c r="C49" s="37" t="s">
        <v>16</v>
      </c>
      <c r="D49" s="37" t="s">
        <v>149</v>
      </c>
      <c r="E49" s="37" t="s">
        <v>52</v>
      </c>
      <c r="F49" s="37"/>
      <c r="G49" s="29">
        <f>G50</f>
        <v>95</v>
      </c>
      <c r="H49" s="31"/>
      <c r="I49" s="31"/>
      <c r="J49" s="29">
        <f>J50</f>
        <v>95</v>
      </c>
      <c r="K49" s="30">
        <f t="shared" si="0"/>
        <v>100</v>
      </c>
      <c r="L49" s="19"/>
      <c r="M49" s="19"/>
      <c r="N49" s="19"/>
      <c r="O49" s="19"/>
      <c r="P49" s="19"/>
      <c r="Q49" s="19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</row>
    <row r="50" spans="1:30" s="5" customFormat="1" ht="20.25" customHeight="1">
      <c r="A50" s="95" t="s">
        <v>40</v>
      </c>
      <c r="B50" s="56"/>
      <c r="C50" s="77" t="s">
        <v>16</v>
      </c>
      <c r="D50" s="77" t="s">
        <v>149</v>
      </c>
      <c r="E50" s="77" t="s">
        <v>53</v>
      </c>
      <c r="F50" s="77"/>
      <c r="G50" s="80">
        <f>G53</f>
        <v>95</v>
      </c>
      <c r="H50" s="31"/>
      <c r="I50" s="31"/>
      <c r="J50" s="80">
        <f>J53</f>
        <v>95</v>
      </c>
      <c r="K50" s="79">
        <f t="shared" si="0"/>
        <v>100</v>
      </c>
      <c r="L50" s="19"/>
      <c r="M50" s="19"/>
      <c r="N50" s="19"/>
      <c r="O50" s="19"/>
      <c r="P50" s="19"/>
      <c r="Q50" s="19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</row>
    <row r="51" spans="1:30" s="5" customFormat="1" ht="14.25" customHeight="1" hidden="1">
      <c r="A51" s="95"/>
      <c r="B51" s="56"/>
      <c r="C51" s="77"/>
      <c r="D51" s="77"/>
      <c r="E51" s="77"/>
      <c r="F51" s="77"/>
      <c r="G51" s="80"/>
      <c r="H51" s="31"/>
      <c r="I51" s="31"/>
      <c r="J51" s="80"/>
      <c r="K51" s="79"/>
      <c r="L51" s="19"/>
      <c r="M51" s="19"/>
      <c r="N51" s="19"/>
      <c r="O51" s="19"/>
      <c r="P51" s="19"/>
      <c r="Q51" s="19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</row>
    <row r="52" spans="1:30" s="5" customFormat="1" ht="14.25" customHeight="1" hidden="1">
      <c r="A52" s="95"/>
      <c r="B52" s="56"/>
      <c r="C52" s="77"/>
      <c r="D52" s="77"/>
      <c r="E52" s="77"/>
      <c r="F52" s="77"/>
      <c r="G52" s="80"/>
      <c r="H52" s="31"/>
      <c r="I52" s="31"/>
      <c r="J52" s="80"/>
      <c r="K52" s="79"/>
      <c r="L52" s="19"/>
      <c r="M52" s="19"/>
      <c r="N52" s="19"/>
      <c r="O52" s="19"/>
      <c r="P52" s="19"/>
      <c r="Q52" s="19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1:30" s="5" customFormat="1" ht="19.5" customHeight="1">
      <c r="A53" s="42" t="s">
        <v>148</v>
      </c>
      <c r="B53" s="56"/>
      <c r="C53" s="37" t="s">
        <v>16</v>
      </c>
      <c r="D53" s="37" t="s">
        <v>149</v>
      </c>
      <c r="E53" s="37" t="s">
        <v>53</v>
      </c>
      <c r="F53" s="37" t="s">
        <v>150</v>
      </c>
      <c r="G53" s="29">
        <v>95</v>
      </c>
      <c r="H53" s="31"/>
      <c r="I53" s="31"/>
      <c r="J53" s="31">
        <v>95</v>
      </c>
      <c r="K53" s="30">
        <f t="shared" si="0"/>
        <v>100</v>
      </c>
      <c r="L53" s="19"/>
      <c r="M53" s="19"/>
      <c r="N53" s="19"/>
      <c r="O53" s="19"/>
      <c r="P53" s="19"/>
      <c r="Q53" s="19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</row>
    <row r="54" spans="1:30" s="5" customFormat="1" ht="19.5" customHeight="1">
      <c r="A54" s="47" t="s">
        <v>32</v>
      </c>
      <c r="B54" s="57"/>
      <c r="C54" s="36" t="str">
        <f>C$13</f>
        <v>01</v>
      </c>
      <c r="D54" s="36" t="s">
        <v>98</v>
      </c>
      <c r="E54" s="37"/>
      <c r="F54" s="37"/>
      <c r="G54" s="28">
        <f>G55+G64</f>
        <v>159</v>
      </c>
      <c r="H54" s="28" t="e">
        <f>H56+#REF!+#REF!+#REF!+#REF!+#REF!+#REF!</f>
        <v>#REF!</v>
      </c>
      <c r="I54" s="28" t="e">
        <f>I56+#REF!+#REF!+#REF!+#REF!+#REF!+#REF!</f>
        <v>#REF!</v>
      </c>
      <c r="J54" s="28">
        <f>J55+J64</f>
        <v>158.51</v>
      </c>
      <c r="K54" s="34">
        <f t="shared" si="0"/>
        <v>99.69182389937107</v>
      </c>
      <c r="L54" s="16"/>
      <c r="M54" s="113"/>
      <c r="N54" s="16"/>
      <c r="O54" s="19"/>
      <c r="P54" s="19"/>
      <c r="Q54" s="19"/>
      <c r="R54" s="19"/>
      <c r="S54" s="19"/>
      <c r="T54" s="19"/>
      <c r="U54" s="19"/>
      <c r="V54" s="72"/>
      <c r="W54" s="72"/>
      <c r="X54" s="72"/>
      <c r="Y54" s="72"/>
      <c r="Z54" s="72"/>
      <c r="AA54" s="72"/>
      <c r="AB54" s="72"/>
      <c r="AC54" s="72"/>
      <c r="AD54" s="72"/>
    </row>
    <row r="55" spans="1:30" s="5" customFormat="1" ht="19.5" customHeight="1">
      <c r="A55" s="98" t="s">
        <v>126</v>
      </c>
      <c r="B55" s="116"/>
      <c r="C55" s="78" t="str">
        <f>C$13</f>
        <v>01</v>
      </c>
      <c r="D55" s="78" t="str">
        <f>D54</f>
        <v>13</v>
      </c>
      <c r="E55" s="78" t="s">
        <v>39</v>
      </c>
      <c r="F55" s="78"/>
      <c r="G55" s="82">
        <f>G57</f>
        <v>3</v>
      </c>
      <c r="H55" s="28"/>
      <c r="I55" s="28"/>
      <c r="J55" s="82">
        <f>J57</f>
        <v>2.82</v>
      </c>
      <c r="K55" s="83">
        <f t="shared" si="0"/>
        <v>94</v>
      </c>
      <c r="L55" s="16"/>
      <c r="M55" s="113"/>
      <c r="N55" s="16"/>
      <c r="O55" s="19"/>
      <c r="P55" s="19"/>
      <c r="Q55" s="19"/>
      <c r="R55" s="19"/>
      <c r="S55" s="19"/>
      <c r="T55" s="19"/>
      <c r="U55" s="19"/>
      <c r="V55" s="72"/>
      <c r="W55" s="72"/>
      <c r="X55" s="72"/>
      <c r="Y55" s="72"/>
      <c r="Z55" s="72"/>
      <c r="AA55" s="72"/>
      <c r="AB55" s="72"/>
      <c r="AC55" s="72"/>
      <c r="AD55" s="72"/>
    </row>
    <row r="56" spans="1:30" s="5" customFormat="1" ht="12.75" customHeight="1">
      <c r="A56" s="98"/>
      <c r="B56" s="116"/>
      <c r="C56" s="78"/>
      <c r="D56" s="78"/>
      <c r="E56" s="78"/>
      <c r="F56" s="78"/>
      <c r="G56" s="82"/>
      <c r="H56" s="28" t="e">
        <f>#REF!+#REF!+H58</f>
        <v>#REF!</v>
      </c>
      <c r="I56" s="28" t="e">
        <f>#REF!+#REF!+I58</f>
        <v>#REF!</v>
      </c>
      <c r="J56" s="82"/>
      <c r="K56" s="83"/>
      <c r="L56" s="16"/>
      <c r="M56" s="113"/>
      <c r="N56" s="16"/>
      <c r="O56" s="19"/>
      <c r="P56" s="19"/>
      <c r="Q56" s="19"/>
      <c r="R56" s="19"/>
      <c r="S56" s="19"/>
      <c r="T56" s="19"/>
      <c r="U56" s="19"/>
      <c r="V56" s="72"/>
      <c r="W56" s="72"/>
      <c r="X56" s="72"/>
      <c r="Y56" s="72"/>
      <c r="Z56" s="72"/>
      <c r="AA56" s="72"/>
      <c r="AB56" s="72"/>
      <c r="AC56" s="72"/>
      <c r="AD56" s="72"/>
    </row>
    <row r="57" spans="1:30" s="5" customFormat="1" ht="16.5" customHeight="1">
      <c r="A57" s="95" t="s">
        <v>127</v>
      </c>
      <c r="B57" s="112"/>
      <c r="C57" s="77" t="str">
        <f>C$13</f>
        <v>01</v>
      </c>
      <c r="D57" s="77" t="str">
        <f>D54</f>
        <v>13</v>
      </c>
      <c r="E57" s="77" t="s">
        <v>45</v>
      </c>
      <c r="F57" s="77"/>
      <c r="G57" s="80">
        <f>G59+G60</f>
        <v>3</v>
      </c>
      <c r="H57" s="20"/>
      <c r="I57" s="20"/>
      <c r="J57" s="80">
        <f>J59+J60</f>
        <v>2.82</v>
      </c>
      <c r="K57" s="79">
        <f t="shared" si="0"/>
        <v>94</v>
      </c>
      <c r="L57" s="16"/>
      <c r="M57" s="16"/>
      <c r="N57" s="16"/>
      <c r="O57" s="19"/>
      <c r="P57" s="19"/>
      <c r="Q57" s="19"/>
      <c r="R57" s="19"/>
      <c r="S57" s="19"/>
      <c r="T57" s="19"/>
      <c r="U57" s="19"/>
      <c r="V57" s="72"/>
      <c r="W57" s="72"/>
      <c r="X57" s="72"/>
      <c r="Y57" s="72"/>
      <c r="Z57" s="72"/>
      <c r="AA57" s="72"/>
      <c r="AB57" s="72"/>
      <c r="AC57" s="72"/>
      <c r="AD57" s="72"/>
    </row>
    <row r="58" spans="1:30" s="5" customFormat="1" ht="19.5" customHeight="1">
      <c r="A58" s="95"/>
      <c r="B58" s="112"/>
      <c r="C58" s="77"/>
      <c r="D58" s="77"/>
      <c r="E58" s="77"/>
      <c r="F58" s="77"/>
      <c r="G58" s="80"/>
      <c r="H58" s="29">
        <f>H59</f>
        <v>29666.1</v>
      </c>
      <c r="I58" s="29">
        <f>I59</f>
        <v>32586.9</v>
      </c>
      <c r="J58" s="80"/>
      <c r="K58" s="79"/>
      <c r="L58" s="16"/>
      <c r="M58" s="113"/>
      <c r="N58" s="16"/>
      <c r="O58" s="19"/>
      <c r="P58" s="19"/>
      <c r="Q58" s="19"/>
      <c r="R58" s="19"/>
      <c r="S58" s="19"/>
      <c r="T58" s="19"/>
      <c r="U58" s="19"/>
      <c r="V58" s="72"/>
      <c r="W58" s="72"/>
      <c r="X58" s="72"/>
      <c r="Y58" s="72"/>
      <c r="Z58" s="72"/>
      <c r="AA58" s="72"/>
      <c r="AB58" s="72"/>
      <c r="AC58" s="72"/>
      <c r="AD58" s="72"/>
    </row>
    <row r="59" spans="1:30" s="5" customFormat="1" ht="19.5" customHeight="1">
      <c r="A59" s="46" t="s">
        <v>93</v>
      </c>
      <c r="B59" s="56"/>
      <c r="C59" s="37" t="str">
        <f>C$13</f>
        <v>01</v>
      </c>
      <c r="D59" s="37" t="str">
        <f>D54</f>
        <v>13</v>
      </c>
      <c r="E59" s="37" t="str">
        <f>E57</f>
        <v>001 38 00</v>
      </c>
      <c r="F59" s="37" t="s">
        <v>94</v>
      </c>
      <c r="G59" s="29">
        <v>2.5</v>
      </c>
      <c r="H59" s="31">
        <f>29666.1</f>
        <v>29666.1</v>
      </c>
      <c r="I59" s="31">
        <f>32586.9</f>
        <v>32586.9</v>
      </c>
      <c r="J59" s="31">
        <v>2.32</v>
      </c>
      <c r="K59" s="30">
        <f t="shared" si="0"/>
        <v>92.79999999999998</v>
      </c>
      <c r="L59" s="16"/>
      <c r="M59" s="113"/>
      <c r="N59" s="16"/>
      <c r="O59" s="19"/>
      <c r="P59" s="19"/>
      <c r="Q59" s="19"/>
      <c r="R59" s="19"/>
      <c r="S59" s="19"/>
      <c r="T59" s="19"/>
      <c r="U59" s="19"/>
      <c r="V59" s="72"/>
      <c r="W59" s="72"/>
      <c r="X59" s="72"/>
      <c r="Y59" s="72"/>
      <c r="Z59" s="72"/>
      <c r="AA59" s="72"/>
      <c r="AB59" s="72"/>
      <c r="AC59" s="72"/>
      <c r="AD59" s="72"/>
    </row>
    <row r="60" spans="1:30" s="5" customFormat="1" ht="21.75" customHeight="1">
      <c r="A60" s="95" t="s">
        <v>123</v>
      </c>
      <c r="B60" s="112"/>
      <c r="C60" s="77" t="str">
        <f>C13</f>
        <v>01</v>
      </c>
      <c r="D60" s="77" t="str">
        <f>D54</f>
        <v>13</v>
      </c>
      <c r="E60" s="77" t="s">
        <v>45</v>
      </c>
      <c r="F60" s="77" t="s">
        <v>97</v>
      </c>
      <c r="G60" s="80">
        <v>0.5</v>
      </c>
      <c r="H60" s="31"/>
      <c r="I60" s="31"/>
      <c r="J60" s="84">
        <v>0.5</v>
      </c>
      <c r="K60" s="79">
        <f t="shared" si="0"/>
        <v>100</v>
      </c>
      <c r="L60" s="16"/>
      <c r="M60" s="113"/>
      <c r="N60" s="16"/>
      <c r="O60" s="19"/>
      <c r="P60" s="19"/>
      <c r="Q60" s="19"/>
      <c r="R60" s="19"/>
      <c r="S60" s="19"/>
      <c r="T60" s="19"/>
      <c r="U60" s="19"/>
      <c r="V60" s="72"/>
      <c r="W60" s="72"/>
      <c r="X60" s="72"/>
      <c r="Y60" s="72"/>
      <c r="Z60" s="72"/>
      <c r="AA60" s="72"/>
      <c r="AB60" s="72"/>
      <c r="AC60" s="72"/>
      <c r="AD60" s="72"/>
    </row>
    <row r="61" spans="1:30" s="5" customFormat="1" ht="14.25" customHeight="1">
      <c r="A61" s="95"/>
      <c r="B61" s="112"/>
      <c r="C61" s="77"/>
      <c r="D61" s="77"/>
      <c r="E61" s="77"/>
      <c r="F61" s="77"/>
      <c r="G61" s="80"/>
      <c r="H61" s="31"/>
      <c r="I61" s="31"/>
      <c r="J61" s="84"/>
      <c r="K61" s="79"/>
      <c r="L61" s="16"/>
      <c r="M61" s="16"/>
      <c r="N61" s="16"/>
      <c r="O61" s="19"/>
      <c r="P61" s="19"/>
      <c r="Q61" s="19"/>
      <c r="R61" s="19"/>
      <c r="S61" s="19"/>
      <c r="T61" s="19"/>
      <c r="U61" s="19"/>
      <c r="V61" s="72"/>
      <c r="W61" s="72"/>
      <c r="X61" s="72"/>
      <c r="Y61" s="72"/>
      <c r="Z61" s="72"/>
      <c r="AA61" s="72"/>
      <c r="AB61" s="72"/>
      <c r="AC61" s="72"/>
      <c r="AD61" s="72"/>
    </row>
    <row r="62" spans="1:30" ht="14.25" customHeight="1" hidden="1">
      <c r="A62" s="95"/>
      <c r="B62" s="35"/>
      <c r="C62" s="77"/>
      <c r="D62" s="77"/>
      <c r="E62" s="77"/>
      <c r="F62" s="77"/>
      <c r="G62" s="80"/>
      <c r="H62" s="31"/>
      <c r="I62" s="31"/>
      <c r="J62" s="84"/>
      <c r="K62" s="79"/>
      <c r="L62" s="66"/>
      <c r="M62" s="66"/>
      <c r="N62" s="66"/>
      <c r="O62" s="66"/>
      <c r="P62" s="66"/>
      <c r="Q62" s="66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</row>
    <row r="63" spans="1:30" ht="14.25" customHeight="1" hidden="1">
      <c r="A63" s="95"/>
      <c r="B63" s="54"/>
      <c r="C63" s="77"/>
      <c r="D63" s="77"/>
      <c r="E63" s="77"/>
      <c r="F63" s="77"/>
      <c r="G63" s="80"/>
      <c r="H63" s="31"/>
      <c r="I63" s="31"/>
      <c r="J63" s="84"/>
      <c r="K63" s="79"/>
      <c r="L63" s="66"/>
      <c r="M63" s="66"/>
      <c r="N63" s="66"/>
      <c r="O63" s="66"/>
      <c r="P63" s="66"/>
      <c r="Q63" s="66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</row>
    <row r="64" spans="1:30" ht="18" customHeight="1">
      <c r="A64" s="98" t="s">
        <v>128</v>
      </c>
      <c r="B64" s="115"/>
      <c r="C64" s="78" t="s">
        <v>16</v>
      </c>
      <c r="D64" s="78" t="s">
        <v>98</v>
      </c>
      <c r="E64" s="78" t="s">
        <v>113</v>
      </c>
      <c r="F64" s="78"/>
      <c r="G64" s="82">
        <f>G66</f>
        <v>156</v>
      </c>
      <c r="H64" s="20"/>
      <c r="I64" s="20"/>
      <c r="J64" s="82">
        <f>J66</f>
        <v>155.69</v>
      </c>
      <c r="K64" s="83">
        <f t="shared" si="0"/>
        <v>99.80128205128206</v>
      </c>
      <c r="L64" s="66"/>
      <c r="M64" s="66"/>
      <c r="N64" s="66"/>
      <c r="O64" s="66"/>
      <c r="P64" s="66"/>
      <c r="Q64" s="66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</row>
    <row r="65" spans="1:30" ht="33.75" customHeight="1">
      <c r="A65" s="98"/>
      <c r="B65" s="115"/>
      <c r="C65" s="78"/>
      <c r="D65" s="78"/>
      <c r="E65" s="78"/>
      <c r="F65" s="78"/>
      <c r="G65" s="82"/>
      <c r="H65" s="31"/>
      <c r="I65" s="31"/>
      <c r="J65" s="82"/>
      <c r="K65" s="83"/>
      <c r="L65" s="66"/>
      <c r="M65" s="66"/>
      <c r="N65" s="66"/>
      <c r="O65" s="66"/>
      <c r="P65" s="66"/>
      <c r="Q65" s="66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</row>
    <row r="66" spans="1:30" ht="14.25" customHeight="1">
      <c r="A66" s="42" t="s">
        <v>106</v>
      </c>
      <c r="B66" s="55"/>
      <c r="C66" s="37" t="s">
        <v>16</v>
      </c>
      <c r="D66" s="37" t="s">
        <v>98</v>
      </c>
      <c r="E66" s="37" t="s">
        <v>112</v>
      </c>
      <c r="F66" s="37"/>
      <c r="G66" s="29">
        <f>G67</f>
        <v>156</v>
      </c>
      <c r="H66" s="31"/>
      <c r="I66" s="31"/>
      <c r="J66" s="29">
        <f>J67</f>
        <v>155.69</v>
      </c>
      <c r="K66" s="30">
        <f t="shared" si="0"/>
        <v>99.80128205128206</v>
      </c>
      <c r="L66" s="66"/>
      <c r="M66" s="66"/>
      <c r="N66" s="66"/>
      <c r="O66" s="66"/>
      <c r="P66" s="66"/>
      <c r="Q66" s="66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</row>
    <row r="67" spans="1:30" ht="14.25" customHeight="1">
      <c r="A67" s="95" t="s">
        <v>123</v>
      </c>
      <c r="B67" s="112"/>
      <c r="C67" s="77" t="s">
        <v>16</v>
      </c>
      <c r="D67" s="77" t="s">
        <v>98</v>
      </c>
      <c r="E67" s="77" t="s">
        <v>112</v>
      </c>
      <c r="F67" s="77" t="s">
        <v>97</v>
      </c>
      <c r="G67" s="80">
        <v>156</v>
      </c>
      <c r="H67" s="31"/>
      <c r="I67" s="31"/>
      <c r="J67" s="84">
        <v>155.69</v>
      </c>
      <c r="K67" s="79">
        <f t="shared" si="0"/>
        <v>99.80128205128206</v>
      </c>
      <c r="L67" s="66"/>
      <c r="M67" s="66"/>
      <c r="N67" s="66"/>
      <c r="O67" s="66"/>
      <c r="P67" s="66"/>
      <c r="Q67" s="66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</row>
    <row r="68" spans="1:30" ht="21.75" customHeight="1">
      <c r="A68" s="95"/>
      <c r="B68" s="112"/>
      <c r="C68" s="77"/>
      <c r="D68" s="77"/>
      <c r="E68" s="77"/>
      <c r="F68" s="77"/>
      <c r="G68" s="80"/>
      <c r="H68" s="31"/>
      <c r="I68" s="31"/>
      <c r="J68" s="84"/>
      <c r="K68" s="79"/>
      <c r="L68" s="66"/>
      <c r="M68" s="66"/>
      <c r="N68" s="66"/>
      <c r="O68" s="66"/>
      <c r="P68" s="66"/>
      <c r="Q68" s="66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spans="1:30" ht="14.25" customHeight="1" hidden="1">
      <c r="A69" s="47" t="s">
        <v>24</v>
      </c>
      <c r="B69" s="58"/>
      <c r="C69" s="36" t="s">
        <v>17</v>
      </c>
      <c r="D69" s="36"/>
      <c r="E69" s="36"/>
      <c r="F69" s="36"/>
      <c r="G69" s="28">
        <f>G70</f>
        <v>159</v>
      </c>
      <c r="H69" s="31"/>
      <c r="I69" s="31"/>
      <c r="J69" s="28">
        <f>J70</f>
        <v>159</v>
      </c>
      <c r="K69" s="34">
        <f aca="true" t="shared" si="1" ref="K69:K124">J69*100/G69</f>
        <v>100</v>
      </c>
      <c r="L69" s="13"/>
      <c r="M69" s="13"/>
      <c r="N69" s="13"/>
      <c r="O69" s="13"/>
      <c r="P69" s="13"/>
      <c r="Q69" s="13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</row>
    <row r="70" spans="1:30" ht="14.25" customHeight="1" hidden="1">
      <c r="A70" s="46" t="s">
        <v>25</v>
      </c>
      <c r="B70" s="58"/>
      <c r="C70" s="37" t="s">
        <v>17</v>
      </c>
      <c r="D70" s="37" t="s">
        <v>18</v>
      </c>
      <c r="E70" s="37"/>
      <c r="F70" s="37"/>
      <c r="G70" s="29">
        <f>G71</f>
        <v>159</v>
      </c>
      <c r="H70" s="31"/>
      <c r="I70" s="31"/>
      <c r="J70" s="29">
        <f>J71</f>
        <v>159</v>
      </c>
      <c r="K70" s="30">
        <f t="shared" si="1"/>
        <v>100</v>
      </c>
      <c r="L70" s="13"/>
      <c r="M70" s="13"/>
      <c r="N70" s="13"/>
      <c r="O70" s="13"/>
      <c r="P70" s="13"/>
      <c r="Q70" s="13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spans="1:30" ht="19.5" customHeight="1">
      <c r="A71" s="95" t="s">
        <v>129</v>
      </c>
      <c r="B71" s="117"/>
      <c r="C71" s="77" t="s">
        <v>17</v>
      </c>
      <c r="D71" s="77" t="s">
        <v>18</v>
      </c>
      <c r="E71" s="77" t="s">
        <v>39</v>
      </c>
      <c r="F71" s="77"/>
      <c r="G71" s="80">
        <f>G73</f>
        <v>159</v>
      </c>
      <c r="H71" s="31"/>
      <c r="I71" s="31"/>
      <c r="J71" s="80">
        <f>J73</f>
        <v>159</v>
      </c>
      <c r="K71" s="79">
        <f t="shared" si="1"/>
        <v>100</v>
      </c>
      <c r="L71" s="13"/>
      <c r="M71" s="13"/>
      <c r="N71" s="13"/>
      <c r="O71" s="13"/>
      <c r="P71" s="13"/>
      <c r="Q71" s="13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spans="1:30" ht="15" customHeight="1">
      <c r="A72" s="95"/>
      <c r="B72" s="117"/>
      <c r="C72" s="77"/>
      <c r="D72" s="77"/>
      <c r="E72" s="77"/>
      <c r="F72" s="77"/>
      <c r="G72" s="80"/>
      <c r="H72" s="31"/>
      <c r="I72" s="31"/>
      <c r="J72" s="80"/>
      <c r="K72" s="79"/>
      <c r="L72" s="13"/>
      <c r="M72" s="13"/>
      <c r="N72" s="13"/>
      <c r="O72" s="13"/>
      <c r="P72" s="13"/>
      <c r="Q72" s="13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</row>
    <row r="73" spans="1:30" ht="30.75" customHeight="1">
      <c r="A73" s="95" t="s">
        <v>130</v>
      </c>
      <c r="B73" s="114"/>
      <c r="C73" s="77" t="s">
        <v>17</v>
      </c>
      <c r="D73" s="77" t="s">
        <v>18</v>
      </c>
      <c r="E73" s="77" t="s">
        <v>26</v>
      </c>
      <c r="F73" s="77"/>
      <c r="G73" s="80">
        <f>G75+G76</f>
        <v>159</v>
      </c>
      <c r="H73" s="31"/>
      <c r="I73" s="31"/>
      <c r="J73" s="80">
        <f>J75+J76</f>
        <v>159</v>
      </c>
      <c r="K73" s="79">
        <f t="shared" si="1"/>
        <v>100</v>
      </c>
      <c r="L73" s="13"/>
      <c r="M73" s="13"/>
      <c r="N73" s="13"/>
      <c r="O73" s="13"/>
      <c r="P73" s="13"/>
      <c r="Q73" s="13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</row>
    <row r="74" spans="1:30" ht="8.25" customHeight="1">
      <c r="A74" s="95"/>
      <c r="B74" s="114"/>
      <c r="C74" s="77"/>
      <c r="D74" s="77"/>
      <c r="E74" s="77"/>
      <c r="F74" s="77"/>
      <c r="G74" s="80"/>
      <c r="H74" s="31"/>
      <c r="I74" s="31"/>
      <c r="J74" s="80"/>
      <c r="K74" s="79"/>
      <c r="L74" s="13"/>
      <c r="M74" s="13"/>
      <c r="N74" s="13"/>
      <c r="O74" s="13"/>
      <c r="P74" s="13"/>
      <c r="Q74" s="13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</row>
    <row r="75" spans="1:30" ht="15" customHeight="1">
      <c r="A75" s="46" t="s">
        <v>93</v>
      </c>
      <c r="B75" s="56"/>
      <c r="C75" s="37" t="s">
        <v>17</v>
      </c>
      <c r="D75" s="37" t="s">
        <v>18</v>
      </c>
      <c r="E75" s="37" t="s">
        <v>27</v>
      </c>
      <c r="F75" s="37" t="s">
        <v>94</v>
      </c>
      <c r="G75" s="29">
        <v>145.4</v>
      </c>
      <c r="H75" s="31"/>
      <c r="I75" s="31"/>
      <c r="J75" s="29">
        <v>145.4</v>
      </c>
      <c r="K75" s="30">
        <f t="shared" si="1"/>
        <v>100</v>
      </c>
      <c r="L75" s="13"/>
      <c r="M75" s="13"/>
      <c r="N75" s="13"/>
      <c r="O75" s="13"/>
      <c r="P75" s="13"/>
      <c r="Q75" s="13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</row>
    <row r="76" spans="1:30" ht="15" customHeight="1">
      <c r="A76" s="95" t="s">
        <v>123</v>
      </c>
      <c r="B76" s="112"/>
      <c r="C76" s="77" t="s">
        <v>17</v>
      </c>
      <c r="D76" s="77" t="s">
        <v>18</v>
      </c>
      <c r="E76" s="77" t="s">
        <v>27</v>
      </c>
      <c r="F76" s="77" t="s">
        <v>97</v>
      </c>
      <c r="G76" s="80">
        <v>13.6</v>
      </c>
      <c r="H76" s="31"/>
      <c r="I76" s="31"/>
      <c r="J76" s="84">
        <v>13.6</v>
      </c>
      <c r="K76" s="79">
        <f t="shared" si="1"/>
        <v>100</v>
      </c>
      <c r="L76" s="13"/>
      <c r="M76" s="13"/>
      <c r="N76" s="13"/>
      <c r="O76" s="13"/>
      <c r="P76" s="13"/>
      <c r="Q76" s="13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</row>
    <row r="77" spans="1:30" ht="17.25" customHeight="1">
      <c r="A77" s="95"/>
      <c r="B77" s="112"/>
      <c r="C77" s="77"/>
      <c r="D77" s="77"/>
      <c r="E77" s="77"/>
      <c r="F77" s="77"/>
      <c r="G77" s="80"/>
      <c r="H77" s="31"/>
      <c r="I77" s="31"/>
      <c r="J77" s="84"/>
      <c r="K77" s="79"/>
      <c r="L77" s="13"/>
      <c r="M77" s="13"/>
      <c r="N77" s="13"/>
      <c r="O77" s="13"/>
      <c r="P77" s="13"/>
      <c r="Q77" s="13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</row>
    <row r="78" spans="1:30" ht="15" customHeight="1">
      <c r="A78" s="97" t="s">
        <v>131</v>
      </c>
      <c r="B78" s="114"/>
      <c r="C78" s="78" t="s">
        <v>18</v>
      </c>
      <c r="D78" s="78"/>
      <c r="E78" s="78"/>
      <c r="F78" s="78"/>
      <c r="G78" s="82">
        <f>G80</f>
        <v>53.5</v>
      </c>
      <c r="H78" s="20"/>
      <c r="I78" s="20"/>
      <c r="J78" s="82">
        <f>J80</f>
        <v>53.5</v>
      </c>
      <c r="K78" s="83">
        <f t="shared" si="1"/>
        <v>100</v>
      </c>
      <c r="L78" s="13"/>
      <c r="M78" s="13"/>
      <c r="N78" s="13"/>
      <c r="O78" s="13"/>
      <c r="P78" s="13"/>
      <c r="Q78" s="13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</row>
    <row r="79" spans="1:30" ht="15" customHeight="1">
      <c r="A79" s="97"/>
      <c r="B79" s="114"/>
      <c r="C79" s="78"/>
      <c r="D79" s="78"/>
      <c r="E79" s="78"/>
      <c r="F79" s="78"/>
      <c r="G79" s="82"/>
      <c r="H79" s="28" t="e">
        <f>H80</f>
        <v>#REF!</v>
      </c>
      <c r="I79" s="28" t="e">
        <f>I80</f>
        <v>#REF!</v>
      </c>
      <c r="J79" s="82"/>
      <c r="K79" s="83"/>
      <c r="L79" s="13"/>
      <c r="M79" s="13"/>
      <c r="N79" s="13"/>
      <c r="O79" s="13"/>
      <c r="P79" s="13"/>
      <c r="Q79" s="13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</row>
    <row r="80" spans="1:30" ht="15" customHeight="1">
      <c r="A80" s="47" t="s">
        <v>56</v>
      </c>
      <c r="B80" s="59"/>
      <c r="C80" s="36" t="str">
        <f>C$78</f>
        <v>03</v>
      </c>
      <c r="D80" s="36" t="s">
        <v>20</v>
      </c>
      <c r="E80" s="36"/>
      <c r="F80" s="36"/>
      <c r="G80" s="28">
        <f>G81</f>
        <v>53.5</v>
      </c>
      <c r="H80" s="28" t="e">
        <f>#REF!+H81+#REF!</f>
        <v>#REF!</v>
      </c>
      <c r="I80" s="28" t="e">
        <f>#REF!+I81+#REF!</f>
        <v>#REF!</v>
      </c>
      <c r="J80" s="28">
        <f>J81</f>
        <v>53.5</v>
      </c>
      <c r="K80" s="34">
        <f t="shared" si="1"/>
        <v>100</v>
      </c>
      <c r="L80" s="13"/>
      <c r="M80" s="13"/>
      <c r="N80" s="13"/>
      <c r="O80" s="13"/>
      <c r="P80" s="13"/>
      <c r="Q80" s="13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</row>
    <row r="81" spans="1:30" ht="15" customHeight="1">
      <c r="A81" s="46" t="s">
        <v>33</v>
      </c>
      <c r="B81" s="56"/>
      <c r="C81" s="37" t="str">
        <f>C$78</f>
        <v>03</v>
      </c>
      <c r="D81" s="37" t="s">
        <v>20</v>
      </c>
      <c r="E81" s="37" t="s">
        <v>38</v>
      </c>
      <c r="F81" s="37"/>
      <c r="G81" s="29">
        <f>G82</f>
        <v>53.5</v>
      </c>
      <c r="H81" s="29">
        <f>H83</f>
        <v>238496</v>
      </c>
      <c r="I81" s="29">
        <f>I83</f>
        <v>254189</v>
      </c>
      <c r="J81" s="29">
        <f>J82</f>
        <v>53.5</v>
      </c>
      <c r="K81" s="30">
        <f t="shared" si="1"/>
        <v>100</v>
      </c>
      <c r="L81" s="13"/>
      <c r="M81" s="13"/>
      <c r="N81" s="13"/>
      <c r="O81" s="13"/>
      <c r="P81" s="13"/>
      <c r="Q81" s="13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</row>
    <row r="82" spans="1:30" ht="15" customHeight="1">
      <c r="A82" s="95" t="s">
        <v>132</v>
      </c>
      <c r="B82" s="112"/>
      <c r="C82" s="77" t="str">
        <f>C$78</f>
        <v>03</v>
      </c>
      <c r="D82" s="77" t="s">
        <v>20</v>
      </c>
      <c r="E82" s="77" t="s">
        <v>46</v>
      </c>
      <c r="F82" s="77"/>
      <c r="G82" s="80">
        <f>G84</f>
        <v>53.5</v>
      </c>
      <c r="H82" s="29"/>
      <c r="I82" s="29"/>
      <c r="J82" s="80">
        <f>J84</f>
        <v>53.5</v>
      </c>
      <c r="K82" s="79">
        <f t="shared" si="1"/>
        <v>100</v>
      </c>
      <c r="L82" s="13"/>
      <c r="M82" s="13"/>
      <c r="N82" s="13"/>
      <c r="O82" s="13"/>
      <c r="P82" s="13"/>
      <c r="Q82" s="13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</row>
    <row r="83" spans="1:30" s="8" customFormat="1" ht="19.5" customHeight="1">
      <c r="A83" s="95"/>
      <c r="B83" s="112"/>
      <c r="C83" s="77"/>
      <c r="D83" s="77"/>
      <c r="E83" s="77"/>
      <c r="F83" s="77"/>
      <c r="G83" s="80"/>
      <c r="H83" s="29">
        <f>H85</f>
        <v>238496</v>
      </c>
      <c r="I83" s="29">
        <f>I85</f>
        <v>254189</v>
      </c>
      <c r="J83" s="80"/>
      <c r="K83" s="79"/>
      <c r="L83" s="73"/>
      <c r="M83" s="73"/>
      <c r="N83" s="73"/>
      <c r="O83" s="73"/>
      <c r="P83" s="73"/>
      <c r="Q83" s="73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</row>
    <row r="84" spans="1:30" ht="14.25" customHeight="1">
      <c r="A84" s="95" t="s">
        <v>123</v>
      </c>
      <c r="B84" s="112"/>
      <c r="C84" s="77" t="str">
        <f>C$78</f>
        <v>03</v>
      </c>
      <c r="D84" s="77" t="s">
        <v>20</v>
      </c>
      <c r="E84" s="77" t="str">
        <f>E82</f>
        <v>202 67 00</v>
      </c>
      <c r="F84" s="77" t="s">
        <v>97</v>
      </c>
      <c r="G84" s="80">
        <v>53.5</v>
      </c>
      <c r="H84" s="31"/>
      <c r="I84" s="31"/>
      <c r="J84" s="84">
        <v>53.5</v>
      </c>
      <c r="K84" s="79">
        <f t="shared" si="1"/>
        <v>100</v>
      </c>
      <c r="L84" s="13"/>
      <c r="M84" s="13"/>
      <c r="N84" s="13"/>
      <c r="O84" s="13"/>
      <c r="P84" s="13"/>
      <c r="Q84" s="13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</row>
    <row r="85" spans="1:30" ht="19.5" customHeight="1">
      <c r="A85" s="95"/>
      <c r="B85" s="112"/>
      <c r="C85" s="77"/>
      <c r="D85" s="77"/>
      <c r="E85" s="77"/>
      <c r="F85" s="77"/>
      <c r="G85" s="80"/>
      <c r="H85" s="31">
        <f>24567+213947-18</f>
        <v>238496</v>
      </c>
      <c r="I85" s="31">
        <f>27116+227094-21</f>
        <v>254189</v>
      </c>
      <c r="J85" s="84"/>
      <c r="K85" s="79"/>
      <c r="L85" s="13"/>
      <c r="M85" s="13"/>
      <c r="N85" s="13"/>
      <c r="O85" s="13"/>
      <c r="P85" s="13"/>
      <c r="Q85" s="13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</row>
    <row r="86" spans="1:30" ht="14.25" customHeight="1" hidden="1">
      <c r="A86" s="42" t="s">
        <v>0</v>
      </c>
      <c r="B86" s="40"/>
      <c r="C86" s="37"/>
      <c r="D86" s="37"/>
      <c r="E86" s="37"/>
      <c r="F86" s="37"/>
      <c r="G86" s="29"/>
      <c r="H86" s="31"/>
      <c r="I86" s="31"/>
      <c r="J86" s="31"/>
      <c r="K86" s="30" t="e">
        <f t="shared" si="1"/>
        <v>#DIV/0!</v>
      </c>
      <c r="L86" s="13"/>
      <c r="M86" s="13"/>
      <c r="N86" s="13"/>
      <c r="O86" s="13"/>
      <c r="P86" s="13"/>
      <c r="Q86" s="13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</row>
    <row r="87" spans="1:30" ht="14.25" customHeight="1" hidden="1">
      <c r="A87" s="42" t="s">
        <v>1</v>
      </c>
      <c r="B87" s="40"/>
      <c r="C87" s="37"/>
      <c r="D87" s="37"/>
      <c r="E87" s="37"/>
      <c r="F87" s="37"/>
      <c r="G87" s="29"/>
      <c r="H87" s="31"/>
      <c r="I87" s="31"/>
      <c r="J87" s="31"/>
      <c r="K87" s="30" t="e">
        <f t="shared" si="1"/>
        <v>#DIV/0!</v>
      </c>
      <c r="L87" s="13"/>
      <c r="M87" s="13"/>
      <c r="N87" s="13"/>
      <c r="O87" s="13"/>
      <c r="P87" s="13"/>
      <c r="Q87" s="13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</row>
    <row r="88" spans="1:30" ht="14.25" customHeight="1" hidden="1">
      <c r="A88" s="42" t="s">
        <v>68</v>
      </c>
      <c r="B88" s="40"/>
      <c r="C88" s="37"/>
      <c r="D88" s="37"/>
      <c r="E88" s="37"/>
      <c r="F88" s="37"/>
      <c r="G88" s="29"/>
      <c r="H88" s="31"/>
      <c r="I88" s="31"/>
      <c r="J88" s="31"/>
      <c r="K88" s="30" t="e">
        <f t="shared" si="1"/>
        <v>#DIV/0!</v>
      </c>
      <c r="L88" s="13"/>
      <c r="M88" s="13"/>
      <c r="N88" s="13"/>
      <c r="O88" s="13"/>
      <c r="P88" s="13"/>
      <c r="Q88" s="13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</row>
    <row r="89" spans="1:30" ht="14.25" customHeight="1" hidden="1">
      <c r="A89" s="42" t="s">
        <v>2</v>
      </c>
      <c r="B89" s="40"/>
      <c r="C89" s="37"/>
      <c r="D89" s="37"/>
      <c r="E89" s="37"/>
      <c r="F89" s="37"/>
      <c r="G89" s="29"/>
      <c r="H89" s="31"/>
      <c r="I89" s="31"/>
      <c r="J89" s="31"/>
      <c r="K89" s="30" t="e">
        <f t="shared" si="1"/>
        <v>#DIV/0!</v>
      </c>
      <c r="L89" s="13"/>
      <c r="M89" s="13"/>
      <c r="N89" s="13"/>
      <c r="O89" s="13"/>
      <c r="P89" s="13"/>
      <c r="Q89" s="13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</row>
    <row r="90" spans="1:30" ht="14.25" customHeight="1" hidden="1">
      <c r="A90" s="42" t="s">
        <v>69</v>
      </c>
      <c r="B90" s="40"/>
      <c r="C90" s="37"/>
      <c r="D90" s="37"/>
      <c r="E90" s="37"/>
      <c r="F90" s="37"/>
      <c r="G90" s="29"/>
      <c r="H90" s="31"/>
      <c r="I90" s="31"/>
      <c r="J90" s="31"/>
      <c r="K90" s="30" t="e">
        <f t="shared" si="1"/>
        <v>#DIV/0!</v>
      </c>
      <c r="L90" s="13"/>
      <c r="M90" s="13"/>
      <c r="N90" s="13"/>
      <c r="O90" s="13"/>
      <c r="P90" s="13"/>
      <c r="Q90" s="13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</row>
    <row r="91" spans="1:30" ht="14.25" customHeight="1" hidden="1">
      <c r="A91" s="42" t="s">
        <v>58</v>
      </c>
      <c r="B91" s="40"/>
      <c r="C91" s="37" t="e">
        <f>#REF!</f>
        <v>#REF!</v>
      </c>
      <c r="D91" s="37" t="e">
        <f>#REF!</f>
        <v>#REF!</v>
      </c>
      <c r="E91" s="37" t="e">
        <f>#REF!</f>
        <v>#REF!</v>
      </c>
      <c r="F91" s="37" t="s">
        <v>59</v>
      </c>
      <c r="G91" s="29"/>
      <c r="H91" s="31"/>
      <c r="I91" s="31"/>
      <c r="J91" s="31"/>
      <c r="K91" s="30" t="e">
        <f t="shared" si="1"/>
        <v>#DIV/0!</v>
      </c>
      <c r="L91" s="13"/>
      <c r="M91" s="13"/>
      <c r="N91" s="13"/>
      <c r="O91" s="13"/>
      <c r="P91" s="13"/>
      <c r="Q91" s="13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</row>
    <row r="92" spans="1:30" ht="14.25" customHeight="1" hidden="1">
      <c r="A92" s="42" t="s">
        <v>60</v>
      </c>
      <c r="B92" s="40"/>
      <c r="C92" s="37"/>
      <c r="D92" s="37"/>
      <c r="E92" s="37"/>
      <c r="F92" s="37"/>
      <c r="G92" s="29"/>
      <c r="H92" s="31"/>
      <c r="I92" s="31"/>
      <c r="J92" s="31"/>
      <c r="K92" s="30" t="e">
        <f t="shared" si="1"/>
        <v>#DIV/0!</v>
      </c>
      <c r="L92" s="13"/>
      <c r="M92" s="13"/>
      <c r="N92" s="13"/>
      <c r="O92" s="13"/>
      <c r="P92" s="13"/>
      <c r="Q92" s="13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</row>
    <row r="93" spans="1:30" ht="14.25" customHeight="1" hidden="1">
      <c r="A93" s="42" t="s">
        <v>61</v>
      </c>
      <c r="B93" s="40"/>
      <c r="C93" s="37" t="e">
        <f>#REF!</f>
        <v>#REF!</v>
      </c>
      <c r="D93" s="37" t="e">
        <f>#REF!</f>
        <v>#REF!</v>
      </c>
      <c r="E93" s="37" t="e">
        <f>#REF!</f>
        <v>#REF!</v>
      </c>
      <c r="F93" s="37" t="s">
        <v>3</v>
      </c>
      <c r="G93" s="29"/>
      <c r="H93" s="31"/>
      <c r="I93" s="31"/>
      <c r="J93" s="31"/>
      <c r="K93" s="30" t="e">
        <f t="shared" si="1"/>
        <v>#DIV/0!</v>
      </c>
      <c r="L93" s="13"/>
      <c r="M93" s="13"/>
      <c r="N93" s="13"/>
      <c r="O93" s="13"/>
      <c r="P93" s="13"/>
      <c r="Q93" s="13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</row>
    <row r="94" spans="1:30" ht="14.25" customHeight="1" hidden="1">
      <c r="A94" s="42" t="s">
        <v>62</v>
      </c>
      <c r="B94" s="40"/>
      <c r="C94" s="37"/>
      <c r="D94" s="37"/>
      <c r="E94" s="37"/>
      <c r="F94" s="37"/>
      <c r="G94" s="29"/>
      <c r="H94" s="31"/>
      <c r="I94" s="31"/>
      <c r="J94" s="31"/>
      <c r="K94" s="30" t="e">
        <f t="shared" si="1"/>
        <v>#DIV/0!</v>
      </c>
      <c r="L94" s="13"/>
      <c r="M94" s="13"/>
      <c r="N94" s="13"/>
      <c r="O94" s="13"/>
      <c r="P94" s="13"/>
      <c r="Q94" s="13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</row>
    <row r="95" spans="1:30" ht="14.25" customHeight="1" hidden="1">
      <c r="A95" s="42" t="s">
        <v>4</v>
      </c>
      <c r="B95" s="40"/>
      <c r="C95" s="37"/>
      <c r="D95" s="37"/>
      <c r="E95" s="37"/>
      <c r="F95" s="37"/>
      <c r="G95" s="29"/>
      <c r="H95" s="31"/>
      <c r="I95" s="31"/>
      <c r="J95" s="31"/>
      <c r="K95" s="30" t="e">
        <f t="shared" si="1"/>
        <v>#DIV/0!</v>
      </c>
      <c r="L95" s="13"/>
      <c r="M95" s="13"/>
      <c r="N95" s="13"/>
      <c r="O95" s="13"/>
      <c r="P95" s="13"/>
      <c r="Q95" s="13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</row>
    <row r="96" spans="1:30" ht="14.25" customHeight="1" hidden="1">
      <c r="A96" s="42" t="s">
        <v>5</v>
      </c>
      <c r="B96" s="40"/>
      <c r="C96" s="37"/>
      <c r="D96" s="37"/>
      <c r="E96" s="37"/>
      <c r="F96" s="37"/>
      <c r="G96" s="29"/>
      <c r="H96" s="31"/>
      <c r="I96" s="31"/>
      <c r="J96" s="31"/>
      <c r="K96" s="30" t="e">
        <f t="shared" si="1"/>
        <v>#DIV/0!</v>
      </c>
      <c r="L96" s="13"/>
      <c r="M96" s="13"/>
      <c r="N96" s="13"/>
      <c r="O96" s="13"/>
      <c r="P96" s="13"/>
      <c r="Q96" s="13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</row>
    <row r="97" spans="1:30" ht="14.25" customHeight="1" hidden="1">
      <c r="A97" s="42" t="s">
        <v>63</v>
      </c>
      <c r="B97" s="40"/>
      <c r="C97" s="37"/>
      <c r="D97" s="37"/>
      <c r="E97" s="37"/>
      <c r="F97" s="37"/>
      <c r="G97" s="29"/>
      <c r="H97" s="31"/>
      <c r="I97" s="31"/>
      <c r="J97" s="31"/>
      <c r="K97" s="30" t="e">
        <f t="shared" si="1"/>
        <v>#DIV/0!</v>
      </c>
      <c r="L97" s="13"/>
      <c r="M97" s="13"/>
      <c r="N97" s="13"/>
      <c r="O97" s="13"/>
      <c r="P97" s="13"/>
      <c r="Q97" s="13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</row>
    <row r="98" spans="1:30" ht="14.25" customHeight="1" hidden="1">
      <c r="A98" s="42" t="s">
        <v>64</v>
      </c>
      <c r="B98" s="40"/>
      <c r="C98" s="37"/>
      <c r="D98" s="37"/>
      <c r="E98" s="37"/>
      <c r="F98" s="37"/>
      <c r="G98" s="29"/>
      <c r="H98" s="31"/>
      <c r="I98" s="31"/>
      <c r="J98" s="31"/>
      <c r="K98" s="30" t="e">
        <f t="shared" si="1"/>
        <v>#DIV/0!</v>
      </c>
      <c r="L98" s="13"/>
      <c r="M98" s="13"/>
      <c r="N98" s="13"/>
      <c r="O98" s="13"/>
      <c r="P98" s="13"/>
      <c r="Q98" s="13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spans="1:30" ht="14.25" customHeight="1" hidden="1">
      <c r="A99" s="42" t="s">
        <v>65</v>
      </c>
      <c r="B99" s="40"/>
      <c r="C99" s="37"/>
      <c r="D99" s="37"/>
      <c r="E99" s="37"/>
      <c r="F99" s="37"/>
      <c r="G99" s="29"/>
      <c r="H99" s="31"/>
      <c r="I99" s="31"/>
      <c r="J99" s="31"/>
      <c r="K99" s="30" t="e">
        <f t="shared" si="1"/>
        <v>#DIV/0!</v>
      </c>
      <c r="L99" s="13"/>
      <c r="M99" s="13"/>
      <c r="N99" s="13"/>
      <c r="O99" s="13"/>
      <c r="P99" s="13"/>
      <c r="Q99" s="13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</row>
    <row r="100" spans="1:30" ht="14.25" customHeight="1" hidden="1">
      <c r="A100" s="42" t="s">
        <v>6</v>
      </c>
      <c r="B100" s="40"/>
      <c r="C100" s="37" t="e">
        <f>#REF!</f>
        <v>#REF!</v>
      </c>
      <c r="D100" s="37" t="e">
        <f>#REF!</f>
        <v>#REF!</v>
      </c>
      <c r="E100" s="37" t="e">
        <f>#REF!</f>
        <v>#REF!</v>
      </c>
      <c r="F100" s="37" t="s">
        <v>7</v>
      </c>
      <c r="G100" s="29"/>
      <c r="H100" s="31"/>
      <c r="I100" s="31"/>
      <c r="J100" s="31"/>
      <c r="K100" s="30" t="e">
        <f t="shared" si="1"/>
        <v>#DIV/0!</v>
      </c>
      <c r="L100" s="13"/>
      <c r="M100" s="13"/>
      <c r="N100" s="13"/>
      <c r="O100" s="13"/>
      <c r="P100" s="13"/>
      <c r="Q100" s="13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1" spans="1:30" ht="14.25" customHeight="1" hidden="1">
      <c r="A101" s="43" t="s">
        <v>109</v>
      </c>
      <c r="B101" s="40"/>
      <c r="C101" s="36" t="s">
        <v>23</v>
      </c>
      <c r="D101" s="36"/>
      <c r="E101" s="36"/>
      <c r="F101" s="36"/>
      <c r="G101" s="28">
        <f>G102</f>
        <v>2391</v>
      </c>
      <c r="H101" s="20"/>
      <c r="I101" s="20"/>
      <c r="J101" s="28">
        <f>J102</f>
        <v>1978.56</v>
      </c>
      <c r="K101" s="34">
        <f t="shared" si="1"/>
        <v>82.75031367628607</v>
      </c>
      <c r="L101" s="13"/>
      <c r="M101" s="13"/>
      <c r="N101" s="13"/>
      <c r="O101" s="13"/>
      <c r="P101" s="13"/>
      <c r="Q101" s="13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</row>
    <row r="102" spans="1:30" ht="14.25" customHeight="1" hidden="1">
      <c r="A102" s="43" t="s">
        <v>107</v>
      </c>
      <c r="B102" s="40"/>
      <c r="C102" s="36" t="s">
        <v>23</v>
      </c>
      <c r="D102" s="36" t="s">
        <v>108</v>
      </c>
      <c r="E102" s="37"/>
      <c r="F102" s="37"/>
      <c r="G102" s="28">
        <f>G103+G108+G113+G117+G122</f>
        <v>2391</v>
      </c>
      <c r="H102" s="31"/>
      <c r="I102" s="31"/>
      <c r="J102" s="28">
        <f>J103+J108+J113+J117+J122</f>
        <v>1978.56</v>
      </c>
      <c r="K102" s="34">
        <f t="shared" si="1"/>
        <v>82.75031367628607</v>
      </c>
      <c r="L102" s="13"/>
      <c r="M102" s="13"/>
      <c r="N102" s="13"/>
      <c r="O102" s="13"/>
      <c r="P102" s="13"/>
      <c r="Q102" s="13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</row>
    <row r="103" spans="1:30" ht="14.25" customHeight="1" hidden="1">
      <c r="A103" s="101" t="s">
        <v>160</v>
      </c>
      <c r="B103" s="40"/>
      <c r="C103" s="87" t="s">
        <v>108</v>
      </c>
      <c r="D103" s="87" t="s">
        <v>108</v>
      </c>
      <c r="E103" s="87" t="s">
        <v>170</v>
      </c>
      <c r="F103" s="76"/>
      <c r="G103" s="84">
        <f>G106</f>
        <v>885</v>
      </c>
      <c r="H103" s="31"/>
      <c r="I103" s="31"/>
      <c r="J103" s="84">
        <f>J106</f>
        <v>655.44</v>
      </c>
      <c r="K103" s="79">
        <f>J103*100/G103</f>
        <v>74.06101694915255</v>
      </c>
      <c r="L103" s="13"/>
      <c r="M103" s="13"/>
      <c r="N103" s="13"/>
      <c r="O103" s="13"/>
      <c r="P103" s="13"/>
      <c r="Q103" s="13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</row>
    <row r="104" spans="1:30" ht="14.25" customHeight="1" hidden="1">
      <c r="A104" s="101"/>
      <c r="B104" s="40"/>
      <c r="C104" s="87"/>
      <c r="D104" s="87"/>
      <c r="E104" s="87"/>
      <c r="F104" s="76"/>
      <c r="G104" s="84"/>
      <c r="H104" s="31"/>
      <c r="I104" s="31"/>
      <c r="J104" s="84"/>
      <c r="K104" s="79"/>
      <c r="L104" s="13"/>
      <c r="M104" s="13"/>
      <c r="N104" s="13"/>
      <c r="O104" s="13"/>
      <c r="P104" s="13"/>
      <c r="Q104" s="13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</row>
    <row r="105" spans="1:30" ht="14.25" customHeight="1" hidden="1">
      <c r="A105" s="101"/>
      <c r="B105" s="40"/>
      <c r="C105" s="87"/>
      <c r="D105" s="87"/>
      <c r="E105" s="87"/>
      <c r="F105" s="76"/>
      <c r="G105" s="84"/>
      <c r="H105" s="31"/>
      <c r="I105" s="31"/>
      <c r="J105" s="84"/>
      <c r="K105" s="79"/>
      <c r="L105" s="13"/>
      <c r="M105" s="13"/>
      <c r="N105" s="13"/>
      <c r="O105" s="13"/>
      <c r="P105" s="13"/>
      <c r="Q105" s="13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spans="1:30" ht="14.25" customHeight="1" hidden="1">
      <c r="A106" s="95" t="s">
        <v>123</v>
      </c>
      <c r="B106" s="40"/>
      <c r="C106" s="77" t="s">
        <v>23</v>
      </c>
      <c r="D106" s="77" t="s">
        <v>108</v>
      </c>
      <c r="E106" s="77" t="s">
        <v>170</v>
      </c>
      <c r="F106" s="77" t="s">
        <v>97</v>
      </c>
      <c r="G106" s="80">
        <v>885</v>
      </c>
      <c r="H106" s="31"/>
      <c r="I106" s="31"/>
      <c r="J106" s="80">
        <v>655.44</v>
      </c>
      <c r="K106" s="79">
        <f>J106*100/G106</f>
        <v>74.06101694915255</v>
      </c>
      <c r="L106" s="13"/>
      <c r="M106" s="13"/>
      <c r="N106" s="13"/>
      <c r="O106" s="13"/>
      <c r="P106" s="13"/>
      <c r="Q106" s="13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spans="1:30" ht="14.25" customHeight="1" hidden="1">
      <c r="A107" s="95"/>
      <c r="B107" s="40"/>
      <c r="C107" s="77"/>
      <c r="D107" s="77"/>
      <c r="E107" s="77"/>
      <c r="F107" s="77"/>
      <c r="G107" s="80"/>
      <c r="H107" s="31"/>
      <c r="I107" s="31"/>
      <c r="J107" s="80"/>
      <c r="K107" s="79"/>
      <c r="L107" s="13"/>
      <c r="M107" s="13"/>
      <c r="N107" s="13"/>
      <c r="O107" s="13"/>
      <c r="P107" s="13"/>
      <c r="Q107" s="13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spans="1:30" ht="14.25" customHeight="1" hidden="1">
      <c r="A108" s="101" t="s">
        <v>161</v>
      </c>
      <c r="B108" s="40"/>
      <c r="C108" s="87" t="s">
        <v>23</v>
      </c>
      <c r="D108" s="87" t="s">
        <v>108</v>
      </c>
      <c r="E108" s="87" t="s">
        <v>171</v>
      </c>
      <c r="F108" s="87"/>
      <c r="G108" s="84">
        <f>G111</f>
        <v>47</v>
      </c>
      <c r="H108" s="31"/>
      <c r="I108" s="31"/>
      <c r="J108" s="84">
        <f>J111</f>
        <v>35.5</v>
      </c>
      <c r="K108" s="85">
        <f>J108*100/G108</f>
        <v>75.53191489361703</v>
      </c>
      <c r="L108" s="13"/>
      <c r="M108" s="13"/>
      <c r="N108" s="13"/>
      <c r="O108" s="13"/>
      <c r="P108" s="13"/>
      <c r="Q108" s="13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spans="1:30" ht="14.25" customHeight="1" hidden="1">
      <c r="A109" s="101"/>
      <c r="B109" s="40"/>
      <c r="C109" s="87"/>
      <c r="D109" s="87"/>
      <c r="E109" s="87"/>
      <c r="F109" s="87"/>
      <c r="G109" s="84"/>
      <c r="H109" s="31"/>
      <c r="I109" s="31"/>
      <c r="J109" s="84"/>
      <c r="K109" s="85"/>
      <c r="L109" s="13"/>
      <c r="M109" s="13"/>
      <c r="N109" s="13"/>
      <c r="O109" s="13"/>
      <c r="P109" s="13"/>
      <c r="Q109" s="13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spans="1:30" ht="14.25" customHeight="1" hidden="1">
      <c r="A110" s="101"/>
      <c r="B110" s="40"/>
      <c r="C110" s="87"/>
      <c r="D110" s="87"/>
      <c r="E110" s="87"/>
      <c r="F110" s="87"/>
      <c r="G110" s="84"/>
      <c r="H110" s="31"/>
      <c r="I110" s="31"/>
      <c r="J110" s="84"/>
      <c r="K110" s="85"/>
      <c r="L110" s="13"/>
      <c r="M110" s="13"/>
      <c r="N110" s="13"/>
      <c r="O110" s="13"/>
      <c r="P110" s="13"/>
      <c r="Q110" s="13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spans="1:30" ht="14.25" customHeight="1" hidden="1">
      <c r="A111" s="96" t="s">
        <v>123</v>
      </c>
      <c r="B111" s="40"/>
      <c r="C111" s="76" t="s">
        <v>23</v>
      </c>
      <c r="D111" s="76" t="s">
        <v>108</v>
      </c>
      <c r="E111" s="76" t="s">
        <v>171</v>
      </c>
      <c r="F111" s="76" t="s">
        <v>97</v>
      </c>
      <c r="G111" s="84">
        <v>47</v>
      </c>
      <c r="H111" s="31"/>
      <c r="I111" s="31"/>
      <c r="J111" s="84">
        <v>35.5</v>
      </c>
      <c r="K111" s="79">
        <f t="shared" si="1"/>
        <v>75.53191489361703</v>
      </c>
      <c r="L111" s="13"/>
      <c r="M111" s="13"/>
      <c r="N111" s="13"/>
      <c r="O111" s="13"/>
      <c r="P111" s="13"/>
      <c r="Q111" s="13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spans="1:30" ht="14.25" customHeight="1" hidden="1">
      <c r="A112" s="96"/>
      <c r="B112" s="40"/>
      <c r="C112" s="76"/>
      <c r="D112" s="76"/>
      <c r="E112" s="76"/>
      <c r="F112" s="76"/>
      <c r="G112" s="84"/>
      <c r="H112" s="31"/>
      <c r="I112" s="31"/>
      <c r="J112" s="84"/>
      <c r="K112" s="79"/>
      <c r="L112" s="13"/>
      <c r="M112" s="13"/>
      <c r="N112" s="13"/>
      <c r="O112" s="13"/>
      <c r="P112" s="13"/>
      <c r="Q112" s="13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spans="1:30" ht="14.25" customHeight="1" hidden="1">
      <c r="A113" s="96" t="s">
        <v>162</v>
      </c>
      <c r="B113" s="40"/>
      <c r="C113" s="88" t="s">
        <v>23</v>
      </c>
      <c r="D113" s="88" t="s">
        <v>108</v>
      </c>
      <c r="E113" s="88" t="s">
        <v>172</v>
      </c>
      <c r="F113" s="88"/>
      <c r="G113" s="84">
        <f>G115</f>
        <v>127.6</v>
      </c>
      <c r="H113" s="31"/>
      <c r="I113" s="31"/>
      <c r="J113" s="84">
        <f>J115</f>
        <v>97</v>
      </c>
      <c r="K113" s="79">
        <f t="shared" si="1"/>
        <v>76.01880877742947</v>
      </c>
      <c r="L113" s="13"/>
      <c r="M113" s="13"/>
      <c r="N113" s="13"/>
      <c r="O113" s="13"/>
      <c r="P113" s="13"/>
      <c r="Q113" s="13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</row>
    <row r="114" spans="1:30" ht="14.25" customHeight="1" hidden="1">
      <c r="A114" s="96"/>
      <c r="B114" s="40"/>
      <c r="C114" s="88"/>
      <c r="D114" s="88"/>
      <c r="E114" s="88"/>
      <c r="F114" s="88"/>
      <c r="G114" s="84"/>
      <c r="H114" s="31"/>
      <c r="I114" s="31"/>
      <c r="J114" s="84"/>
      <c r="K114" s="79"/>
      <c r="L114" s="13"/>
      <c r="M114" s="13"/>
      <c r="N114" s="13"/>
      <c r="O114" s="13"/>
      <c r="P114" s="13"/>
      <c r="Q114" s="13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spans="1:30" ht="14.25" customHeight="1">
      <c r="A115" s="95" t="s">
        <v>123</v>
      </c>
      <c r="B115" s="112"/>
      <c r="C115" s="77" t="s">
        <v>23</v>
      </c>
      <c r="D115" s="77" t="s">
        <v>108</v>
      </c>
      <c r="E115" s="77" t="s">
        <v>172</v>
      </c>
      <c r="F115" s="77" t="s">
        <v>97</v>
      </c>
      <c r="G115" s="80">
        <v>127.6</v>
      </c>
      <c r="H115" s="31"/>
      <c r="I115" s="31"/>
      <c r="J115" s="84">
        <v>97</v>
      </c>
      <c r="K115" s="79">
        <f t="shared" si="1"/>
        <v>76.01880877742947</v>
      </c>
      <c r="L115" s="13"/>
      <c r="M115" s="13"/>
      <c r="N115" s="13"/>
      <c r="O115" s="13"/>
      <c r="P115" s="13"/>
      <c r="Q115" s="13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spans="1:30" ht="19.5" customHeight="1">
      <c r="A116" s="95"/>
      <c r="B116" s="112"/>
      <c r="C116" s="77"/>
      <c r="D116" s="77"/>
      <c r="E116" s="77"/>
      <c r="F116" s="77"/>
      <c r="G116" s="80"/>
      <c r="H116" s="31"/>
      <c r="I116" s="31"/>
      <c r="J116" s="84"/>
      <c r="K116" s="79"/>
      <c r="L116" s="13"/>
      <c r="M116" s="13"/>
      <c r="N116" s="13"/>
      <c r="O116" s="13"/>
      <c r="P116" s="13"/>
      <c r="Q116" s="13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spans="1:30" ht="14.25" customHeight="1">
      <c r="A117" s="95" t="s">
        <v>117</v>
      </c>
      <c r="B117" s="116"/>
      <c r="C117" s="77" t="s">
        <v>23</v>
      </c>
      <c r="D117" s="77" t="s">
        <v>108</v>
      </c>
      <c r="E117" s="77" t="s">
        <v>116</v>
      </c>
      <c r="F117" s="77"/>
      <c r="G117" s="80">
        <f>G120</f>
        <v>1291</v>
      </c>
      <c r="H117" s="31"/>
      <c r="I117" s="31"/>
      <c r="J117" s="80">
        <f>J120</f>
        <v>1190.62</v>
      </c>
      <c r="K117" s="79">
        <f t="shared" si="1"/>
        <v>92.2246320681642</v>
      </c>
      <c r="L117" s="13"/>
      <c r="M117" s="13"/>
      <c r="N117" s="13"/>
      <c r="O117" s="13"/>
      <c r="P117" s="13"/>
      <c r="Q117" s="13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  <row r="118" spans="1:30" ht="14.25" customHeight="1">
      <c r="A118" s="95"/>
      <c r="B118" s="116"/>
      <c r="C118" s="77"/>
      <c r="D118" s="77"/>
      <c r="E118" s="77"/>
      <c r="F118" s="77"/>
      <c r="G118" s="80"/>
      <c r="H118" s="31"/>
      <c r="I118" s="31"/>
      <c r="J118" s="80"/>
      <c r="K118" s="79"/>
      <c r="L118" s="13"/>
      <c r="M118" s="13"/>
      <c r="N118" s="13"/>
      <c r="O118" s="13"/>
      <c r="P118" s="13"/>
      <c r="Q118" s="13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</row>
    <row r="119" spans="1:30" ht="22.5" customHeight="1">
      <c r="A119" s="95"/>
      <c r="B119" s="116"/>
      <c r="C119" s="77"/>
      <c r="D119" s="77"/>
      <c r="E119" s="77"/>
      <c r="F119" s="77"/>
      <c r="G119" s="80"/>
      <c r="H119" s="31"/>
      <c r="I119" s="31"/>
      <c r="J119" s="80"/>
      <c r="K119" s="79"/>
      <c r="L119" s="13"/>
      <c r="M119" s="13"/>
      <c r="N119" s="13"/>
      <c r="O119" s="13"/>
      <c r="P119" s="13"/>
      <c r="Q119" s="13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</row>
    <row r="120" spans="1:30" ht="14.25" customHeight="1">
      <c r="A120" s="95" t="s">
        <v>123</v>
      </c>
      <c r="B120" s="118"/>
      <c r="C120" s="77" t="s">
        <v>23</v>
      </c>
      <c r="D120" s="77" t="s">
        <v>108</v>
      </c>
      <c r="E120" s="77" t="s">
        <v>116</v>
      </c>
      <c r="F120" s="77" t="s">
        <v>97</v>
      </c>
      <c r="G120" s="80">
        <v>1291</v>
      </c>
      <c r="H120" s="31"/>
      <c r="I120" s="31"/>
      <c r="J120" s="84">
        <v>1190.62</v>
      </c>
      <c r="K120" s="79">
        <f t="shared" si="1"/>
        <v>92.2246320681642</v>
      </c>
      <c r="L120" s="13"/>
      <c r="M120" s="13"/>
      <c r="N120" s="13"/>
      <c r="O120" s="13"/>
      <c r="P120" s="13"/>
      <c r="Q120" s="13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</row>
    <row r="121" spans="1:30" ht="18.75" customHeight="1">
      <c r="A121" s="95"/>
      <c r="B121" s="118"/>
      <c r="C121" s="77"/>
      <c r="D121" s="77"/>
      <c r="E121" s="77"/>
      <c r="F121" s="77"/>
      <c r="G121" s="80"/>
      <c r="H121" s="31"/>
      <c r="I121" s="31"/>
      <c r="J121" s="84"/>
      <c r="K121" s="79"/>
      <c r="L121" s="13"/>
      <c r="M121" s="13"/>
      <c r="N121" s="13"/>
      <c r="O121" s="13"/>
      <c r="P121" s="13"/>
      <c r="Q121" s="13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</row>
    <row r="122" spans="1:30" ht="14.25" customHeight="1">
      <c r="A122" s="100" t="s">
        <v>163</v>
      </c>
      <c r="B122" s="118"/>
      <c r="C122" s="88" t="s">
        <v>23</v>
      </c>
      <c r="D122" s="88" t="s">
        <v>108</v>
      </c>
      <c r="E122" s="88" t="s">
        <v>173</v>
      </c>
      <c r="F122" s="76"/>
      <c r="G122" s="84">
        <f>G124</f>
        <v>40.4</v>
      </c>
      <c r="H122" s="31"/>
      <c r="I122" s="31"/>
      <c r="J122" s="84">
        <f>J124</f>
        <v>0</v>
      </c>
      <c r="K122" s="79">
        <f>J122*100/G122</f>
        <v>0</v>
      </c>
      <c r="L122" s="13"/>
      <c r="M122" s="13"/>
      <c r="N122" s="13"/>
      <c r="O122" s="13"/>
      <c r="P122" s="13"/>
      <c r="Q122" s="13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</row>
    <row r="123" spans="1:30" ht="35.25" customHeight="1">
      <c r="A123" s="100"/>
      <c r="B123" s="118"/>
      <c r="C123" s="88"/>
      <c r="D123" s="88"/>
      <c r="E123" s="88"/>
      <c r="F123" s="76"/>
      <c r="G123" s="84"/>
      <c r="H123" s="31"/>
      <c r="I123" s="31"/>
      <c r="J123" s="84"/>
      <c r="K123" s="79"/>
      <c r="L123" s="13"/>
      <c r="M123" s="13"/>
      <c r="N123" s="13"/>
      <c r="O123" s="13"/>
      <c r="P123" s="13"/>
      <c r="Q123" s="13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</row>
    <row r="124" spans="1:30" ht="19.5" customHeight="1">
      <c r="A124" s="95" t="s">
        <v>123</v>
      </c>
      <c r="B124" s="118"/>
      <c r="C124" s="77" t="s">
        <v>23</v>
      </c>
      <c r="D124" s="77" t="s">
        <v>108</v>
      </c>
      <c r="E124" s="77" t="s">
        <v>173</v>
      </c>
      <c r="F124" s="77" t="s">
        <v>97</v>
      </c>
      <c r="G124" s="80">
        <v>40.4</v>
      </c>
      <c r="H124" s="31"/>
      <c r="I124" s="31"/>
      <c r="J124" s="84"/>
      <c r="K124" s="79">
        <f t="shared" si="1"/>
        <v>0</v>
      </c>
      <c r="L124" s="13"/>
      <c r="M124" s="13"/>
      <c r="N124" s="13"/>
      <c r="O124" s="13"/>
      <c r="P124" s="13"/>
      <c r="Q124" s="13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</row>
    <row r="125" spans="1:30" ht="15.75" customHeight="1">
      <c r="A125" s="95"/>
      <c r="B125" s="118"/>
      <c r="C125" s="77"/>
      <c r="D125" s="77"/>
      <c r="E125" s="77"/>
      <c r="F125" s="77"/>
      <c r="G125" s="80"/>
      <c r="H125" s="31"/>
      <c r="I125" s="31"/>
      <c r="J125" s="84"/>
      <c r="K125" s="79"/>
      <c r="L125" s="13"/>
      <c r="M125" s="13"/>
      <c r="N125" s="13"/>
      <c r="O125" s="13"/>
      <c r="P125" s="13"/>
      <c r="Q125" s="13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</row>
    <row r="126" spans="1:30" ht="16.5" customHeight="1">
      <c r="A126" s="44" t="s">
        <v>9</v>
      </c>
      <c r="B126" s="60"/>
      <c r="C126" s="36" t="s">
        <v>19</v>
      </c>
      <c r="D126" s="36"/>
      <c r="E126" s="36"/>
      <c r="F126" s="36"/>
      <c r="G126" s="28">
        <f>G127+G142+G182</f>
        <v>8641.9</v>
      </c>
      <c r="H126" s="28" t="e">
        <f>H127+H182+#REF!</f>
        <v>#REF!</v>
      </c>
      <c r="I126" s="28" t="e">
        <f>I127+I182+#REF!</f>
        <v>#REF!</v>
      </c>
      <c r="J126" s="28">
        <f>J127+J142+J182</f>
        <v>8413.57</v>
      </c>
      <c r="K126" s="34">
        <f>J126*100/G126</f>
        <v>97.35787269003345</v>
      </c>
      <c r="L126" s="13"/>
      <c r="M126" s="13"/>
      <c r="N126" s="13"/>
      <c r="O126" s="13"/>
      <c r="P126" s="13"/>
      <c r="Q126" s="13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</row>
    <row r="127" spans="1:30" ht="14.25" customHeight="1">
      <c r="A127" s="44" t="s">
        <v>10</v>
      </c>
      <c r="B127" s="41"/>
      <c r="C127" s="36" t="str">
        <f>C$126</f>
        <v>05</v>
      </c>
      <c r="D127" s="36" t="s">
        <v>16</v>
      </c>
      <c r="E127" s="36"/>
      <c r="F127" s="36"/>
      <c r="G127" s="28">
        <f>G128</f>
        <v>153</v>
      </c>
      <c r="H127" s="28" t="e">
        <f>H128</f>
        <v>#REF!</v>
      </c>
      <c r="I127" s="28" t="e">
        <f>I128</f>
        <v>#REF!</v>
      </c>
      <c r="J127" s="28">
        <f>J128</f>
        <v>146.81</v>
      </c>
      <c r="K127" s="34">
        <f>J127*100/G127</f>
        <v>95.95424836601308</v>
      </c>
      <c r="L127" s="13"/>
      <c r="M127" s="13"/>
      <c r="N127" s="13"/>
      <c r="O127" s="13"/>
      <c r="P127" s="13"/>
      <c r="Q127" s="13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</row>
    <row r="128" spans="1:30" ht="14.25" customHeight="1">
      <c r="A128" s="42" t="s">
        <v>70</v>
      </c>
      <c r="B128" s="54"/>
      <c r="C128" s="37" t="str">
        <f>C126</f>
        <v>05</v>
      </c>
      <c r="D128" s="37" t="str">
        <f>D127</f>
        <v>01</v>
      </c>
      <c r="E128" s="37" t="s">
        <v>71</v>
      </c>
      <c r="F128" s="37"/>
      <c r="G128" s="29">
        <f>G129+G134+G136</f>
        <v>153</v>
      </c>
      <c r="H128" s="29" t="e">
        <f>#REF!+#REF!+#REF!</f>
        <v>#REF!</v>
      </c>
      <c r="I128" s="29" t="e">
        <f>#REF!+#REF!+#REF!</f>
        <v>#REF!</v>
      </c>
      <c r="J128" s="29">
        <f>J129+J134+J136</f>
        <v>146.81</v>
      </c>
      <c r="K128" s="30">
        <f>J128*100/G128</f>
        <v>95.95424836601308</v>
      </c>
      <c r="L128" s="13"/>
      <c r="M128" s="13"/>
      <c r="N128" s="13"/>
      <c r="O128" s="13"/>
      <c r="P128" s="13"/>
      <c r="Q128" s="13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</row>
    <row r="129" spans="1:30" ht="18" customHeight="1">
      <c r="A129" s="95" t="s">
        <v>133</v>
      </c>
      <c r="B129" s="115"/>
      <c r="C129" s="77" t="s">
        <v>19</v>
      </c>
      <c r="D129" s="77" t="s">
        <v>16</v>
      </c>
      <c r="E129" s="77" t="s">
        <v>72</v>
      </c>
      <c r="F129" s="77"/>
      <c r="G129" s="80">
        <f>G132</f>
        <v>20</v>
      </c>
      <c r="H129" s="32"/>
      <c r="I129" s="32"/>
      <c r="J129" s="80">
        <f>J132</f>
        <v>13.97</v>
      </c>
      <c r="K129" s="79">
        <f>J129*100/G129</f>
        <v>69.85</v>
      </c>
      <c r="L129" s="13"/>
      <c r="M129" s="13"/>
      <c r="N129" s="13"/>
      <c r="O129" s="13"/>
      <c r="P129" s="13"/>
      <c r="Q129" s="13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</row>
    <row r="130" spans="1:30" ht="14.25" customHeight="1">
      <c r="A130" s="95"/>
      <c r="B130" s="115"/>
      <c r="C130" s="77"/>
      <c r="D130" s="77"/>
      <c r="E130" s="77"/>
      <c r="F130" s="77"/>
      <c r="G130" s="80"/>
      <c r="H130" s="32"/>
      <c r="I130" s="32"/>
      <c r="J130" s="80"/>
      <c r="K130" s="79"/>
      <c r="L130" s="13"/>
      <c r="M130" s="13"/>
      <c r="N130" s="13"/>
      <c r="O130" s="13"/>
      <c r="P130" s="13"/>
      <c r="Q130" s="13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</row>
    <row r="131" spans="1:30" ht="14.25" customHeight="1">
      <c r="A131" s="95"/>
      <c r="B131" s="115"/>
      <c r="C131" s="77"/>
      <c r="D131" s="77"/>
      <c r="E131" s="77"/>
      <c r="F131" s="77"/>
      <c r="G131" s="80"/>
      <c r="H131" s="32"/>
      <c r="I131" s="32"/>
      <c r="J131" s="80"/>
      <c r="K131" s="79"/>
      <c r="L131" s="13"/>
      <c r="M131" s="13"/>
      <c r="N131" s="13"/>
      <c r="O131" s="13"/>
      <c r="P131" s="13"/>
      <c r="Q131" s="13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</row>
    <row r="132" spans="1:30" ht="14.25" customHeight="1">
      <c r="A132" s="95" t="s">
        <v>123</v>
      </c>
      <c r="B132" s="118"/>
      <c r="C132" s="77" t="s">
        <v>19</v>
      </c>
      <c r="D132" s="77" t="s">
        <v>16</v>
      </c>
      <c r="E132" s="77" t="s">
        <v>72</v>
      </c>
      <c r="F132" s="77" t="s">
        <v>97</v>
      </c>
      <c r="G132" s="80">
        <v>20</v>
      </c>
      <c r="H132" s="32"/>
      <c r="I132" s="32"/>
      <c r="J132" s="80">
        <v>13.97</v>
      </c>
      <c r="K132" s="79">
        <f>J132*100/G132</f>
        <v>69.85</v>
      </c>
      <c r="L132" s="13"/>
      <c r="M132" s="13"/>
      <c r="N132" s="13"/>
      <c r="O132" s="13"/>
      <c r="P132" s="13"/>
      <c r="Q132" s="13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</row>
    <row r="133" spans="1:30" ht="18" customHeight="1">
      <c r="A133" s="95"/>
      <c r="B133" s="118"/>
      <c r="C133" s="77"/>
      <c r="D133" s="77"/>
      <c r="E133" s="77"/>
      <c r="F133" s="77"/>
      <c r="G133" s="80"/>
      <c r="H133" s="32"/>
      <c r="I133" s="32"/>
      <c r="J133" s="80"/>
      <c r="K133" s="79"/>
      <c r="L133" s="13"/>
      <c r="M133" s="13"/>
      <c r="N133" s="13"/>
      <c r="O133" s="13"/>
      <c r="P133" s="13"/>
      <c r="Q133" s="13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</row>
    <row r="134" spans="1:30" s="4" customFormat="1" ht="14.25" customHeight="1">
      <c r="A134" s="42" t="s">
        <v>164</v>
      </c>
      <c r="B134" s="41"/>
      <c r="C134" s="37" t="s">
        <v>19</v>
      </c>
      <c r="D134" s="37" t="s">
        <v>16</v>
      </c>
      <c r="E134" s="37" t="s">
        <v>174</v>
      </c>
      <c r="F134" s="37"/>
      <c r="G134" s="29">
        <f>G135</f>
        <v>123</v>
      </c>
      <c r="H134" s="32"/>
      <c r="I134" s="32"/>
      <c r="J134" s="29">
        <f>J135</f>
        <v>122.84</v>
      </c>
      <c r="K134" s="30">
        <f>J134*100/G134</f>
        <v>99.869918699187</v>
      </c>
      <c r="L134" s="67"/>
      <c r="M134" s="67"/>
      <c r="N134" s="67"/>
      <c r="O134" s="67"/>
      <c r="P134" s="67"/>
      <c r="Q134" s="67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</row>
    <row r="135" spans="1:30" ht="14.25" customHeight="1">
      <c r="A135" s="48" t="s">
        <v>103</v>
      </c>
      <c r="B135" s="41"/>
      <c r="C135" s="37" t="s">
        <v>19</v>
      </c>
      <c r="D135" s="37" t="s">
        <v>16</v>
      </c>
      <c r="E135" s="37" t="s">
        <v>174</v>
      </c>
      <c r="F135" s="37" t="s">
        <v>102</v>
      </c>
      <c r="G135" s="29">
        <v>123</v>
      </c>
      <c r="H135" s="32"/>
      <c r="I135" s="32"/>
      <c r="J135" s="29">
        <v>122.84</v>
      </c>
      <c r="K135" s="30">
        <f>J135*100/G135</f>
        <v>99.869918699187</v>
      </c>
      <c r="L135" s="66"/>
      <c r="M135" s="66"/>
      <c r="N135" s="66"/>
      <c r="O135" s="66"/>
      <c r="P135" s="66"/>
      <c r="Q135" s="66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</row>
    <row r="136" spans="1:30" ht="14.25" customHeight="1">
      <c r="A136" s="95" t="s">
        <v>134</v>
      </c>
      <c r="B136" s="112"/>
      <c r="C136" s="77" t="s">
        <v>19</v>
      </c>
      <c r="D136" s="77" t="s">
        <v>16</v>
      </c>
      <c r="E136" s="77" t="s">
        <v>118</v>
      </c>
      <c r="F136" s="77"/>
      <c r="G136" s="80">
        <f>G140</f>
        <v>10</v>
      </c>
      <c r="H136" s="32"/>
      <c r="I136" s="32"/>
      <c r="J136" s="80">
        <f>J140</f>
        <v>10</v>
      </c>
      <c r="K136" s="79">
        <f>J136*100/G136</f>
        <v>100</v>
      </c>
      <c r="L136" s="13"/>
      <c r="M136" s="13"/>
      <c r="N136" s="13"/>
      <c r="O136" s="13"/>
      <c r="P136" s="13"/>
      <c r="Q136" s="13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</row>
    <row r="137" spans="1:30" s="2" customFormat="1" ht="14.25" customHeight="1">
      <c r="A137" s="95"/>
      <c r="B137" s="112"/>
      <c r="C137" s="77"/>
      <c r="D137" s="77"/>
      <c r="E137" s="77"/>
      <c r="F137" s="77"/>
      <c r="G137" s="80"/>
      <c r="H137" s="32"/>
      <c r="I137" s="32"/>
      <c r="J137" s="80"/>
      <c r="K137" s="79"/>
      <c r="L137" s="13"/>
      <c r="M137" s="13"/>
      <c r="N137" s="13"/>
      <c r="O137" s="13"/>
      <c r="P137" s="13"/>
      <c r="Q137" s="13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</row>
    <row r="138" spans="1:30" s="2" customFormat="1" ht="14.25" customHeight="1">
      <c r="A138" s="95"/>
      <c r="B138" s="112"/>
      <c r="C138" s="77"/>
      <c r="D138" s="77"/>
      <c r="E138" s="77"/>
      <c r="F138" s="77"/>
      <c r="G138" s="80"/>
      <c r="H138" s="32"/>
      <c r="I138" s="32"/>
      <c r="J138" s="80"/>
      <c r="K138" s="79"/>
      <c r="L138" s="13"/>
      <c r="M138" s="13"/>
      <c r="N138" s="13"/>
      <c r="O138" s="13"/>
      <c r="P138" s="13"/>
      <c r="Q138" s="13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</row>
    <row r="139" spans="1:30" s="2" customFormat="1" ht="20.25" customHeight="1">
      <c r="A139" s="95"/>
      <c r="B139" s="112"/>
      <c r="C139" s="77"/>
      <c r="D139" s="77"/>
      <c r="E139" s="77"/>
      <c r="F139" s="77"/>
      <c r="G139" s="80"/>
      <c r="H139" s="32"/>
      <c r="I139" s="32"/>
      <c r="J139" s="80"/>
      <c r="K139" s="79"/>
      <c r="L139" s="13"/>
      <c r="M139" s="13"/>
      <c r="N139" s="13"/>
      <c r="O139" s="13"/>
      <c r="P139" s="13"/>
      <c r="Q139" s="13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</row>
    <row r="140" spans="1:30" s="2" customFormat="1" ht="14.25" customHeight="1">
      <c r="A140" s="95" t="s">
        <v>123</v>
      </c>
      <c r="B140" s="112"/>
      <c r="C140" s="77" t="s">
        <v>19</v>
      </c>
      <c r="D140" s="77" t="s">
        <v>16</v>
      </c>
      <c r="E140" s="77" t="s">
        <v>118</v>
      </c>
      <c r="F140" s="77" t="s">
        <v>97</v>
      </c>
      <c r="G140" s="80">
        <v>10</v>
      </c>
      <c r="H140" s="32"/>
      <c r="I140" s="32"/>
      <c r="J140" s="84">
        <v>10</v>
      </c>
      <c r="K140" s="79">
        <f>J140*100/G140</f>
        <v>100</v>
      </c>
      <c r="L140" s="13"/>
      <c r="M140" s="13"/>
      <c r="N140" s="13"/>
      <c r="O140" s="13"/>
      <c r="P140" s="13"/>
      <c r="Q140" s="13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</row>
    <row r="141" spans="1:30" s="2" customFormat="1" ht="17.25" customHeight="1">
      <c r="A141" s="95"/>
      <c r="B141" s="112"/>
      <c r="C141" s="77"/>
      <c r="D141" s="77"/>
      <c r="E141" s="77"/>
      <c r="F141" s="77"/>
      <c r="G141" s="80"/>
      <c r="H141" s="32"/>
      <c r="I141" s="32"/>
      <c r="J141" s="84"/>
      <c r="K141" s="79"/>
      <c r="L141" s="13"/>
      <c r="M141" s="13"/>
      <c r="N141" s="13"/>
      <c r="O141" s="13"/>
      <c r="P141" s="13"/>
      <c r="Q141" s="13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</row>
    <row r="142" spans="1:30" s="2" customFormat="1" ht="17.25" customHeight="1">
      <c r="A142" s="47" t="s">
        <v>82</v>
      </c>
      <c r="B142" s="56"/>
      <c r="C142" s="36" t="s">
        <v>19</v>
      </c>
      <c r="D142" s="36" t="s">
        <v>17</v>
      </c>
      <c r="E142" s="36"/>
      <c r="F142" s="36"/>
      <c r="G142" s="28">
        <f>G143+G148+G172+G177</f>
        <v>6962.5</v>
      </c>
      <c r="H142" s="29"/>
      <c r="I142" s="32"/>
      <c r="J142" s="28">
        <f>J143+J148+J172+J177</f>
        <v>6920.24</v>
      </c>
      <c r="K142" s="34">
        <f>J142*100/G142</f>
        <v>99.3930341113106</v>
      </c>
      <c r="L142" s="13"/>
      <c r="M142" s="13"/>
      <c r="N142" s="13"/>
      <c r="O142" s="13"/>
      <c r="P142" s="13"/>
      <c r="Q142" s="13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</row>
    <row r="143" spans="1:30" s="2" customFormat="1" ht="17.25" customHeight="1">
      <c r="A143" s="99" t="s">
        <v>165</v>
      </c>
      <c r="B143" s="112"/>
      <c r="C143" s="91" t="s">
        <v>19</v>
      </c>
      <c r="D143" s="91" t="s">
        <v>17</v>
      </c>
      <c r="E143" s="91" t="s">
        <v>175</v>
      </c>
      <c r="F143" s="91"/>
      <c r="G143" s="90">
        <f>G145</f>
        <v>365.4</v>
      </c>
      <c r="H143" s="51"/>
      <c r="I143" s="52"/>
      <c r="J143" s="90">
        <f>J145</f>
        <v>365.4</v>
      </c>
      <c r="K143" s="79">
        <f>J143*100/G143</f>
        <v>100</v>
      </c>
      <c r="L143" s="13"/>
      <c r="M143" s="13"/>
      <c r="N143" s="13"/>
      <c r="O143" s="13"/>
      <c r="P143" s="13"/>
      <c r="Q143" s="13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</row>
    <row r="144" spans="1:30" s="2" customFormat="1" ht="17.25" customHeight="1">
      <c r="A144" s="99"/>
      <c r="B144" s="112"/>
      <c r="C144" s="91"/>
      <c r="D144" s="91"/>
      <c r="E144" s="91"/>
      <c r="F144" s="91"/>
      <c r="G144" s="90"/>
      <c r="H144" s="51"/>
      <c r="I144" s="52"/>
      <c r="J144" s="90"/>
      <c r="K144" s="79"/>
      <c r="L144" s="13"/>
      <c r="M144" s="13"/>
      <c r="N144" s="13"/>
      <c r="O144" s="13"/>
      <c r="P144" s="13"/>
      <c r="Q144" s="13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</row>
    <row r="145" spans="1:30" s="2" customFormat="1" ht="17.25" customHeight="1">
      <c r="A145" s="95" t="s">
        <v>135</v>
      </c>
      <c r="B145" s="112"/>
      <c r="C145" s="77" t="s">
        <v>19</v>
      </c>
      <c r="D145" s="77" t="s">
        <v>17</v>
      </c>
      <c r="E145" s="77" t="s">
        <v>175</v>
      </c>
      <c r="F145" s="77" t="s">
        <v>99</v>
      </c>
      <c r="G145" s="90">
        <v>365.4</v>
      </c>
      <c r="H145" s="51"/>
      <c r="I145" s="52"/>
      <c r="J145" s="90">
        <v>365.4</v>
      </c>
      <c r="K145" s="79">
        <f>J145*100/G145</f>
        <v>100</v>
      </c>
      <c r="L145" s="13"/>
      <c r="M145" s="13"/>
      <c r="N145" s="13"/>
      <c r="O145" s="13"/>
      <c r="P145" s="13"/>
      <c r="Q145" s="13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</row>
    <row r="146" spans="1:30" s="2" customFormat="1" ht="17.25" customHeight="1">
      <c r="A146" s="95"/>
      <c r="B146" s="112"/>
      <c r="C146" s="77"/>
      <c r="D146" s="77"/>
      <c r="E146" s="77"/>
      <c r="F146" s="77"/>
      <c r="G146" s="90"/>
      <c r="H146" s="51"/>
      <c r="I146" s="52"/>
      <c r="J146" s="90"/>
      <c r="K146" s="79"/>
      <c r="L146" s="13"/>
      <c r="M146" s="13"/>
      <c r="N146" s="13"/>
      <c r="O146" s="13"/>
      <c r="P146" s="13"/>
      <c r="Q146" s="13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</row>
    <row r="147" spans="1:30" s="2" customFormat="1" ht="17.25" customHeight="1">
      <c r="A147" s="95"/>
      <c r="B147" s="112"/>
      <c r="C147" s="77"/>
      <c r="D147" s="77"/>
      <c r="E147" s="77"/>
      <c r="F147" s="77"/>
      <c r="G147" s="90"/>
      <c r="H147" s="51"/>
      <c r="I147" s="52"/>
      <c r="J147" s="90"/>
      <c r="K147" s="79"/>
      <c r="L147" s="13"/>
      <c r="M147" s="13"/>
      <c r="N147" s="13"/>
      <c r="O147" s="13"/>
      <c r="P147" s="13"/>
      <c r="Q147" s="13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</row>
    <row r="148" spans="1:30" s="2" customFormat="1" ht="14.25" customHeight="1">
      <c r="A148" s="42" t="s">
        <v>66</v>
      </c>
      <c r="B148" s="41"/>
      <c r="C148" s="37" t="s">
        <v>19</v>
      </c>
      <c r="D148" s="37" t="s">
        <v>17</v>
      </c>
      <c r="E148" s="37" t="s">
        <v>67</v>
      </c>
      <c r="F148" s="36"/>
      <c r="G148" s="29">
        <f>G149+G156+G163+G166</f>
        <v>6408.1</v>
      </c>
      <c r="H148" s="29">
        <v>0</v>
      </c>
      <c r="I148" s="32"/>
      <c r="J148" s="29">
        <f>J149+J156+J163+J166</f>
        <v>6365.84</v>
      </c>
      <c r="K148" s="30">
        <f>J148*100/G148</f>
        <v>99.34052215165181</v>
      </c>
      <c r="L148" s="13"/>
      <c r="M148" s="13"/>
      <c r="N148" s="13"/>
      <c r="O148" s="13"/>
      <c r="P148" s="13"/>
      <c r="Q148" s="13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</row>
    <row r="149" spans="1:30" s="2" customFormat="1" ht="14.25" customHeight="1">
      <c r="A149" s="95" t="s">
        <v>146</v>
      </c>
      <c r="B149" s="112"/>
      <c r="C149" s="77" t="s">
        <v>19</v>
      </c>
      <c r="D149" s="77" t="s">
        <v>17</v>
      </c>
      <c r="E149" s="77" t="s">
        <v>83</v>
      </c>
      <c r="F149" s="77"/>
      <c r="G149" s="80">
        <f>G153</f>
        <v>4196.9</v>
      </c>
      <c r="H149" s="29"/>
      <c r="I149" s="32"/>
      <c r="J149" s="80">
        <f>J153</f>
        <v>4196.9</v>
      </c>
      <c r="K149" s="79">
        <f>J149*100/G149</f>
        <v>100</v>
      </c>
      <c r="L149" s="13"/>
      <c r="M149" s="13"/>
      <c r="N149" s="13"/>
      <c r="O149" s="13"/>
      <c r="P149" s="13"/>
      <c r="Q149" s="13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</row>
    <row r="150" spans="1:30" s="2" customFormat="1" ht="14.25" customHeight="1">
      <c r="A150" s="95"/>
      <c r="B150" s="112"/>
      <c r="C150" s="77"/>
      <c r="D150" s="77"/>
      <c r="E150" s="77"/>
      <c r="F150" s="77"/>
      <c r="G150" s="80"/>
      <c r="H150" s="29"/>
      <c r="I150" s="32"/>
      <c r="J150" s="80"/>
      <c r="K150" s="79"/>
      <c r="L150" s="13"/>
      <c r="M150" s="13"/>
      <c r="N150" s="13"/>
      <c r="O150" s="13"/>
      <c r="P150" s="13"/>
      <c r="Q150" s="13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</row>
    <row r="151" spans="1:30" s="2" customFormat="1" ht="14.25" customHeight="1">
      <c r="A151" s="95"/>
      <c r="B151" s="112"/>
      <c r="C151" s="77"/>
      <c r="D151" s="77"/>
      <c r="E151" s="77"/>
      <c r="F151" s="77"/>
      <c r="G151" s="80"/>
      <c r="H151" s="29"/>
      <c r="I151" s="32"/>
      <c r="J151" s="80"/>
      <c r="K151" s="79"/>
      <c r="L151" s="13"/>
      <c r="M151" s="13"/>
      <c r="N151" s="13"/>
      <c r="O151" s="13"/>
      <c r="P151" s="13"/>
      <c r="Q151" s="13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</row>
    <row r="152" spans="1:30" s="2" customFormat="1" ht="9.75" customHeight="1">
      <c r="A152" s="95"/>
      <c r="B152" s="112"/>
      <c r="C152" s="77"/>
      <c r="D152" s="77"/>
      <c r="E152" s="77"/>
      <c r="F152" s="77"/>
      <c r="G152" s="80"/>
      <c r="H152" s="29"/>
      <c r="I152" s="32"/>
      <c r="J152" s="80"/>
      <c r="K152" s="79"/>
      <c r="L152" s="13"/>
      <c r="M152" s="13"/>
      <c r="N152" s="13"/>
      <c r="O152" s="13"/>
      <c r="P152" s="13"/>
      <c r="Q152" s="13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</row>
    <row r="153" spans="1:30" s="2" customFormat="1" ht="8.25" customHeight="1">
      <c r="A153" s="95" t="s">
        <v>135</v>
      </c>
      <c r="B153" s="119"/>
      <c r="C153" s="77" t="s">
        <v>19</v>
      </c>
      <c r="D153" s="77" t="s">
        <v>17</v>
      </c>
      <c r="E153" s="77" t="s">
        <v>83</v>
      </c>
      <c r="F153" s="77" t="s">
        <v>99</v>
      </c>
      <c r="G153" s="80">
        <v>4196.9</v>
      </c>
      <c r="H153" s="29">
        <v>0</v>
      </c>
      <c r="I153" s="32"/>
      <c r="J153" s="84">
        <v>4196.9</v>
      </c>
      <c r="K153" s="79">
        <f>J153*100/G153</f>
        <v>100</v>
      </c>
      <c r="L153" s="13"/>
      <c r="M153" s="13"/>
      <c r="N153" s="13"/>
      <c r="O153" s="13"/>
      <c r="P153" s="13"/>
      <c r="Q153" s="13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</row>
    <row r="154" spans="1:30" s="2" customFormat="1" ht="14.25" customHeight="1">
      <c r="A154" s="95"/>
      <c r="B154" s="119"/>
      <c r="C154" s="77"/>
      <c r="D154" s="77"/>
      <c r="E154" s="77"/>
      <c r="F154" s="77"/>
      <c r="G154" s="80"/>
      <c r="H154" s="29"/>
      <c r="I154" s="32"/>
      <c r="J154" s="84"/>
      <c r="K154" s="79"/>
      <c r="L154" s="13"/>
      <c r="M154" s="13"/>
      <c r="N154" s="13"/>
      <c r="O154" s="13"/>
      <c r="P154" s="13"/>
      <c r="Q154" s="13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</row>
    <row r="155" spans="1:30" s="2" customFormat="1" ht="26.25" customHeight="1">
      <c r="A155" s="95"/>
      <c r="B155" s="119"/>
      <c r="C155" s="77"/>
      <c r="D155" s="77"/>
      <c r="E155" s="77"/>
      <c r="F155" s="77"/>
      <c r="G155" s="80"/>
      <c r="H155" s="29"/>
      <c r="I155" s="32"/>
      <c r="J155" s="84"/>
      <c r="K155" s="79"/>
      <c r="L155" s="13"/>
      <c r="M155" s="13"/>
      <c r="N155" s="13"/>
      <c r="O155" s="13"/>
      <c r="P155" s="13"/>
      <c r="Q155" s="13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</row>
    <row r="156" spans="1:30" s="2" customFormat="1" ht="18.75" customHeight="1">
      <c r="A156" s="95" t="s">
        <v>143</v>
      </c>
      <c r="B156" s="112"/>
      <c r="C156" s="77" t="s">
        <v>19</v>
      </c>
      <c r="D156" s="77" t="s">
        <v>17</v>
      </c>
      <c r="E156" s="77" t="s">
        <v>84</v>
      </c>
      <c r="F156" s="77"/>
      <c r="G156" s="80">
        <f>G160</f>
        <v>1890.1</v>
      </c>
      <c r="H156" s="29"/>
      <c r="I156" s="32"/>
      <c r="J156" s="80">
        <f>J160</f>
        <v>1890.1</v>
      </c>
      <c r="K156" s="79">
        <f>J156*100/G156</f>
        <v>100</v>
      </c>
      <c r="L156" s="13"/>
      <c r="M156" s="13"/>
      <c r="N156" s="13"/>
      <c r="O156" s="13"/>
      <c r="P156" s="13"/>
      <c r="Q156" s="13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</row>
    <row r="157" spans="1:30" s="2" customFormat="1" ht="14.25" customHeight="1">
      <c r="A157" s="95"/>
      <c r="B157" s="112"/>
      <c r="C157" s="77"/>
      <c r="D157" s="77"/>
      <c r="E157" s="77"/>
      <c r="F157" s="77"/>
      <c r="G157" s="80"/>
      <c r="H157" s="29"/>
      <c r="I157" s="32"/>
      <c r="J157" s="80"/>
      <c r="K157" s="79"/>
      <c r="L157" s="13"/>
      <c r="M157" s="13"/>
      <c r="N157" s="13"/>
      <c r="O157" s="13"/>
      <c r="P157" s="13"/>
      <c r="Q157" s="13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</row>
    <row r="158" spans="1:30" s="2" customFormat="1" ht="14.25" customHeight="1">
      <c r="A158" s="95"/>
      <c r="B158" s="112"/>
      <c r="C158" s="77"/>
      <c r="D158" s="77"/>
      <c r="E158" s="77"/>
      <c r="F158" s="77"/>
      <c r="G158" s="80"/>
      <c r="H158" s="29"/>
      <c r="I158" s="32"/>
      <c r="J158" s="80"/>
      <c r="K158" s="79"/>
      <c r="L158" s="13"/>
      <c r="M158" s="13"/>
      <c r="N158" s="13"/>
      <c r="O158" s="13"/>
      <c r="P158" s="13"/>
      <c r="Q158" s="13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</row>
    <row r="159" spans="1:30" s="2" customFormat="1" ht="18.75" customHeight="1">
      <c r="A159" s="95"/>
      <c r="B159" s="112"/>
      <c r="C159" s="77"/>
      <c r="D159" s="77"/>
      <c r="E159" s="77"/>
      <c r="F159" s="77"/>
      <c r="G159" s="80"/>
      <c r="H159" s="29"/>
      <c r="I159" s="32"/>
      <c r="J159" s="80"/>
      <c r="K159" s="79"/>
      <c r="L159" s="13"/>
      <c r="M159" s="13"/>
      <c r="N159" s="13"/>
      <c r="O159" s="13"/>
      <c r="P159" s="13"/>
      <c r="Q159" s="13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</row>
    <row r="160" spans="1:30" s="2" customFormat="1" ht="23.25" customHeight="1">
      <c r="A160" s="95" t="s">
        <v>136</v>
      </c>
      <c r="B160" s="119"/>
      <c r="C160" s="77" t="s">
        <v>19</v>
      </c>
      <c r="D160" s="77" t="s">
        <v>17</v>
      </c>
      <c r="E160" s="77" t="s">
        <v>84</v>
      </c>
      <c r="F160" s="77" t="s">
        <v>99</v>
      </c>
      <c r="G160" s="80">
        <v>1890.1</v>
      </c>
      <c r="H160" s="29">
        <v>0</v>
      </c>
      <c r="I160" s="32"/>
      <c r="J160" s="84">
        <v>1890.1</v>
      </c>
      <c r="K160" s="79">
        <f>J160*100/G160</f>
        <v>100</v>
      </c>
      <c r="L160" s="13"/>
      <c r="M160" s="13"/>
      <c r="N160" s="13"/>
      <c r="O160" s="13"/>
      <c r="P160" s="13"/>
      <c r="Q160" s="13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</row>
    <row r="161" spans="1:30" s="2" customFormat="1" ht="14.25" customHeight="1">
      <c r="A161" s="95"/>
      <c r="B161" s="119"/>
      <c r="C161" s="77"/>
      <c r="D161" s="77"/>
      <c r="E161" s="77"/>
      <c r="F161" s="77"/>
      <c r="G161" s="80"/>
      <c r="H161" s="29"/>
      <c r="I161" s="32"/>
      <c r="J161" s="84"/>
      <c r="K161" s="79"/>
      <c r="L161" s="13"/>
      <c r="M161" s="13"/>
      <c r="N161" s="13"/>
      <c r="O161" s="13"/>
      <c r="P161" s="13"/>
      <c r="Q161" s="13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</row>
    <row r="162" spans="1:30" s="2" customFormat="1" ht="14.25" customHeight="1">
      <c r="A162" s="95"/>
      <c r="B162" s="119"/>
      <c r="C162" s="77"/>
      <c r="D162" s="77"/>
      <c r="E162" s="77"/>
      <c r="F162" s="77"/>
      <c r="G162" s="80"/>
      <c r="H162" s="29"/>
      <c r="I162" s="32"/>
      <c r="J162" s="84"/>
      <c r="K162" s="79"/>
      <c r="L162" s="13"/>
      <c r="M162" s="13"/>
      <c r="N162" s="13"/>
      <c r="O162" s="13"/>
      <c r="P162" s="13"/>
      <c r="Q162" s="13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</row>
    <row r="163" spans="1:30" s="2" customFormat="1" ht="23.25" customHeight="1">
      <c r="A163" s="42" t="s">
        <v>166</v>
      </c>
      <c r="B163" s="56"/>
      <c r="C163" s="37" t="s">
        <v>19</v>
      </c>
      <c r="D163" s="37" t="s">
        <v>17</v>
      </c>
      <c r="E163" s="37" t="s">
        <v>176</v>
      </c>
      <c r="F163" s="37"/>
      <c r="G163" s="29">
        <f>G164</f>
        <v>198.1</v>
      </c>
      <c r="H163" s="29"/>
      <c r="I163" s="32"/>
      <c r="J163" s="29">
        <f>J164</f>
        <v>198.05</v>
      </c>
      <c r="K163" s="30">
        <f>J163*100/G163</f>
        <v>99.97476022211005</v>
      </c>
      <c r="L163" s="13"/>
      <c r="M163" s="13"/>
      <c r="N163" s="13"/>
      <c r="O163" s="13"/>
      <c r="P163" s="13"/>
      <c r="Q163" s="13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</row>
    <row r="164" spans="1:30" s="2" customFormat="1" ht="14.25" customHeight="1">
      <c r="A164" s="95" t="s">
        <v>123</v>
      </c>
      <c r="B164" s="119"/>
      <c r="C164" s="77" t="s">
        <v>19</v>
      </c>
      <c r="D164" s="77" t="s">
        <v>17</v>
      </c>
      <c r="E164" s="77" t="s">
        <v>176</v>
      </c>
      <c r="F164" s="77" t="s">
        <v>97</v>
      </c>
      <c r="G164" s="80">
        <v>198.1</v>
      </c>
      <c r="H164" s="29"/>
      <c r="I164" s="32"/>
      <c r="J164" s="84">
        <v>198.05</v>
      </c>
      <c r="K164" s="79">
        <f>J164*100/G164</f>
        <v>99.97476022211005</v>
      </c>
      <c r="L164" s="13"/>
      <c r="M164" s="13"/>
      <c r="N164" s="13"/>
      <c r="O164" s="13"/>
      <c r="P164" s="13"/>
      <c r="Q164" s="13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</row>
    <row r="165" spans="1:30" s="2" customFormat="1" ht="20.25" customHeight="1">
      <c r="A165" s="95"/>
      <c r="B165" s="119"/>
      <c r="C165" s="77"/>
      <c r="D165" s="77"/>
      <c r="E165" s="77"/>
      <c r="F165" s="77"/>
      <c r="G165" s="80"/>
      <c r="H165" s="29"/>
      <c r="I165" s="32"/>
      <c r="J165" s="84"/>
      <c r="K165" s="79"/>
      <c r="L165" s="13"/>
      <c r="M165" s="13"/>
      <c r="N165" s="13"/>
      <c r="O165" s="13"/>
      <c r="P165" s="13"/>
      <c r="Q165" s="13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</row>
    <row r="166" spans="1:30" s="2" customFormat="1" ht="21.75" customHeight="1">
      <c r="A166" s="95" t="s">
        <v>144</v>
      </c>
      <c r="B166" s="119"/>
      <c r="C166" s="92" t="s">
        <v>19</v>
      </c>
      <c r="D166" s="77" t="s">
        <v>17</v>
      </c>
      <c r="E166" s="77" t="s">
        <v>85</v>
      </c>
      <c r="F166" s="77"/>
      <c r="G166" s="80">
        <f>G169</f>
        <v>123</v>
      </c>
      <c r="H166" s="29"/>
      <c r="I166" s="32"/>
      <c r="J166" s="80">
        <f>J169</f>
        <v>80.79</v>
      </c>
      <c r="K166" s="79">
        <f>J166*100/G166</f>
        <v>65.6829268292683</v>
      </c>
      <c r="L166" s="13"/>
      <c r="M166" s="13"/>
      <c r="N166" s="13"/>
      <c r="O166" s="13"/>
      <c r="P166" s="13"/>
      <c r="Q166" s="13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</row>
    <row r="167" spans="1:30" s="2" customFormat="1" ht="14.25" customHeight="1">
      <c r="A167" s="95"/>
      <c r="B167" s="119"/>
      <c r="C167" s="92"/>
      <c r="D167" s="77"/>
      <c r="E167" s="77"/>
      <c r="F167" s="77"/>
      <c r="G167" s="80"/>
      <c r="H167" s="29"/>
      <c r="I167" s="32"/>
      <c r="J167" s="80"/>
      <c r="K167" s="79"/>
      <c r="L167" s="13"/>
      <c r="M167" s="13"/>
      <c r="N167" s="13"/>
      <c r="O167" s="13"/>
      <c r="P167" s="13"/>
      <c r="Q167" s="13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</row>
    <row r="168" spans="1:30" s="2" customFormat="1" ht="14.25" customHeight="1">
      <c r="A168" s="95"/>
      <c r="B168" s="119"/>
      <c r="C168" s="92"/>
      <c r="D168" s="77"/>
      <c r="E168" s="77"/>
      <c r="F168" s="77"/>
      <c r="G168" s="80"/>
      <c r="H168" s="29"/>
      <c r="I168" s="32"/>
      <c r="J168" s="80"/>
      <c r="K168" s="79"/>
      <c r="L168" s="13"/>
      <c r="M168" s="13"/>
      <c r="N168" s="13"/>
      <c r="O168" s="13"/>
      <c r="P168" s="13"/>
      <c r="Q168" s="13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</row>
    <row r="169" spans="1:30" s="2" customFormat="1" ht="18.75" customHeight="1">
      <c r="A169" s="95" t="s">
        <v>136</v>
      </c>
      <c r="B169" s="112"/>
      <c r="C169" s="92" t="s">
        <v>19</v>
      </c>
      <c r="D169" s="77" t="s">
        <v>17</v>
      </c>
      <c r="E169" s="77" t="s">
        <v>85</v>
      </c>
      <c r="F169" s="77" t="s">
        <v>99</v>
      </c>
      <c r="G169" s="80">
        <v>123</v>
      </c>
      <c r="H169" s="29"/>
      <c r="I169" s="32"/>
      <c r="J169" s="84">
        <v>80.79</v>
      </c>
      <c r="K169" s="79">
        <f>J169*100/G169</f>
        <v>65.6829268292683</v>
      </c>
      <c r="L169" s="13"/>
      <c r="M169" s="13"/>
      <c r="N169" s="13"/>
      <c r="O169" s="13"/>
      <c r="P169" s="13"/>
      <c r="Q169" s="13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</row>
    <row r="170" spans="1:30" ht="14.25" customHeight="1">
      <c r="A170" s="95"/>
      <c r="B170" s="112"/>
      <c r="C170" s="92"/>
      <c r="D170" s="77"/>
      <c r="E170" s="77"/>
      <c r="F170" s="77"/>
      <c r="G170" s="80"/>
      <c r="H170" s="29"/>
      <c r="I170" s="32"/>
      <c r="J170" s="84"/>
      <c r="K170" s="79"/>
      <c r="L170" s="66"/>
      <c r="M170" s="66"/>
      <c r="N170" s="66"/>
      <c r="O170" s="66"/>
      <c r="P170" s="66"/>
      <c r="Q170" s="66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</row>
    <row r="171" spans="1:30" ht="19.5" customHeight="1">
      <c r="A171" s="95"/>
      <c r="B171" s="112"/>
      <c r="C171" s="92"/>
      <c r="D171" s="77"/>
      <c r="E171" s="77"/>
      <c r="F171" s="77"/>
      <c r="G171" s="80"/>
      <c r="H171" s="29"/>
      <c r="I171" s="32"/>
      <c r="J171" s="84"/>
      <c r="K171" s="79"/>
      <c r="L171" s="66"/>
      <c r="M171" s="66"/>
      <c r="N171" s="66"/>
      <c r="O171" s="66"/>
      <c r="P171" s="66"/>
      <c r="Q171" s="66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</row>
    <row r="172" spans="1:30" ht="14.25" customHeight="1">
      <c r="A172" s="96" t="s">
        <v>167</v>
      </c>
      <c r="B172" s="112"/>
      <c r="C172" s="93" t="s">
        <v>19</v>
      </c>
      <c r="D172" s="88" t="s">
        <v>17</v>
      </c>
      <c r="E172" s="88" t="s">
        <v>177</v>
      </c>
      <c r="F172" s="76"/>
      <c r="G172" s="84">
        <f>G174</f>
        <v>106.4</v>
      </c>
      <c r="H172" s="29"/>
      <c r="I172" s="32"/>
      <c r="J172" s="84">
        <f>J174</f>
        <v>106.4</v>
      </c>
      <c r="K172" s="79">
        <f>J172*100/G172</f>
        <v>100</v>
      </c>
      <c r="L172" s="66"/>
      <c r="M172" s="66"/>
      <c r="N172" s="66"/>
      <c r="O172" s="66"/>
      <c r="P172" s="66"/>
      <c r="Q172" s="66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</row>
    <row r="173" spans="1:30" ht="19.5" customHeight="1">
      <c r="A173" s="96"/>
      <c r="B173" s="112"/>
      <c r="C173" s="93"/>
      <c r="D173" s="88"/>
      <c r="E173" s="88"/>
      <c r="F173" s="76"/>
      <c r="G173" s="84"/>
      <c r="H173" s="29"/>
      <c r="I173" s="32"/>
      <c r="J173" s="84"/>
      <c r="K173" s="79"/>
      <c r="L173" s="66"/>
      <c r="M173" s="66"/>
      <c r="N173" s="66"/>
      <c r="O173" s="66"/>
      <c r="P173" s="66"/>
      <c r="Q173" s="66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</row>
    <row r="174" spans="1:30" ht="14.25" customHeight="1">
      <c r="A174" s="96" t="s">
        <v>136</v>
      </c>
      <c r="B174" s="112"/>
      <c r="C174" s="94" t="s">
        <v>19</v>
      </c>
      <c r="D174" s="76" t="s">
        <v>17</v>
      </c>
      <c r="E174" s="76" t="s">
        <v>177</v>
      </c>
      <c r="F174" s="76" t="s">
        <v>99</v>
      </c>
      <c r="G174" s="84">
        <v>106.4</v>
      </c>
      <c r="H174" s="29"/>
      <c r="I174" s="32"/>
      <c r="J174" s="84">
        <v>106.4</v>
      </c>
      <c r="K174" s="79">
        <f>J174*100/G174</f>
        <v>100</v>
      </c>
      <c r="L174" s="66"/>
      <c r="M174" s="66"/>
      <c r="N174" s="66"/>
      <c r="O174" s="66"/>
      <c r="P174" s="66"/>
      <c r="Q174" s="66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</row>
    <row r="175" spans="1:30" ht="14.25" customHeight="1">
      <c r="A175" s="96"/>
      <c r="B175" s="112"/>
      <c r="C175" s="94"/>
      <c r="D175" s="76"/>
      <c r="E175" s="76"/>
      <c r="F175" s="76"/>
      <c r="G175" s="84"/>
      <c r="H175" s="29"/>
      <c r="I175" s="32"/>
      <c r="J175" s="84"/>
      <c r="K175" s="79"/>
      <c r="L175" s="13"/>
      <c r="M175" s="13"/>
      <c r="N175" s="13"/>
      <c r="O175" s="13"/>
      <c r="P175" s="13"/>
      <c r="Q175" s="13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</row>
    <row r="176" spans="1:30" ht="23.25" customHeight="1">
      <c r="A176" s="96"/>
      <c r="B176" s="112"/>
      <c r="C176" s="94"/>
      <c r="D176" s="76"/>
      <c r="E176" s="76"/>
      <c r="F176" s="76"/>
      <c r="G176" s="84"/>
      <c r="H176" s="29"/>
      <c r="I176" s="32"/>
      <c r="J176" s="84"/>
      <c r="K176" s="79"/>
      <c r="L176" s="13"/>
      <c r="M176" s="13"/>
      <c r="N176" s="13"/>
      <c r="O176" s="13"/>
      <c r="P176" s="13"/>
      <c r="Q176" s="13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</row>
    <row r="177" spans="1:30" ht="14.25" customHeight="1">
      <c r="A177" s="96" t="s">
        <v>168</v>
      </c>
      <c r="B177" s="118"/>
      <c r="C177" s="94" t="s">
        <v>19</v>
      </c>
      <c r="D177" s="76" t="s">
        <v>17</v>
      </c>
      <c r="E177" s="76" t="s">
        <v>178</v>
      </c>
      <c r="F177" s="76"/>
      <c r="G177" s="84">
        <f>G179</f>
        <v>82.6</v>
      </c>
      <c r="H177" s="29"/>
      <c r="I177" s="32"/>
      <c r="J177" s="84">
        <f>J179</f>
        <v>82.6</v>
      </c>
      <c r="K177" s="79">
        <f>J177*100/G177</f>
        <v>100</v>
      </c>
      <c r="L177" s="13"/>
      <c r="M177" s="13"/>
      <c r="N177" s="13"/>
      <c r="O177" s="13"/>
      <c r="P177" s="13"/>
      <c r="Q177" s="13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</row>
    <row r="178" spans="1:30" ht="35.25" customHeight="1">
      <c r="A178" s="96"/>
      <c r="B178" s="118"/>
      <c r="C178" s="94"/>
      <c r="D178" s="76"/>
      <c r="E178" s="76"/>
      <c r="F178" s="76"/>
      <c r="G178" s="84"/>
      <c r="H178" s="29"/>
      <c r="I178" s="32"/>
      <c r="J178" s="84"/>
      <c r="K178" s="79"/>
      <c r="L178" s="13"/>
      <c r="M178" s="13"/>
      <c r="N178" s="13"/>
      <c r="O178" s="13"/>
      <c r="P178" s="13"/>
      <c r="Q178" s="13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</row>
    <row r="179" spans="1:30" ht="14.25" customHeight="1">
      <c r="A179" s="95" t="s">
        <v>136</v>
      </c>
      <c r="B179" s="118"/>
      <c r="C179" s="92" t="s">
        <v>19</v>
      </c>
      <c r="D179" s="77" t="s">
        <v>17</v>
      </c>
      <c r="E179" s="77" t="s">
        <v>178</v>
      </c>
      <c r="F179" s="77" t="s">
        <v>99</v>
      </c>
      <c r="G179" s="80">
        <v>82.6</v>
      </c>
      <c r="H179" s="29"/>
      <c r="I179" s="32"/>
      <c r="J179" s="84">
        <v>82.6</v>
      </c>
      <c r="K179" s="79">
        <f>J179*100/G179</f>
        <v>100</v>
      </c>
      <c r="L179" s="13"/>
      <c r="M179" s="13"/>
      <c r="N179" s="13"/>
      <c r="O179" s="13"/>
      <c r="P179" s="13"/>
      <c r="Q179" s="13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</row>
    <row r="180" spans="1:30" ht="14.25" customHeight="1">
      <c r="A180" s="95"/>
      <c r="B180" s="118"/>
      <c r="C180" s="92"/>
      <c r="D180" s="77"/>
      <c r="E180" s="77"/>
      <c r="F180" s="77"/>
      <c r="G180" s="80"/>
      <c r="H180" s="29"/>
      <c r="I180" s="32"/>
      <c r="J180" s="84"/>
      <c r="K180" s="79"/>
      <c r="L180" s="13"/>
      <c r="M180" s="13"/>
      <c r="N180" s="13"/>
      <c r="O180" s="13"/>
      <c r="P180" s="13"/>
      <c r="Q180" s="13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</row>
    <row r="181" spans="1:30" ht="24.75" customHeight="1">
      <c r="A181" s="95"/>
      <c r="B181" s="118"/>
      <c r="C181" s="92"/>
      <c r="D181" s="77"/>
      <c r="E181" s="77"/>
      <c r="F181" s="77"/>
      <c r="G181" s="80"/>
      <c r="H181" s="29"/>
      <c r="I181" s="32"/>
      <c r="J181" s="84"/>
      <c r="K181" s="79"/>
      <c r="L181" s="13"/>
      <c r="M181" s="13"/>
      <c r="N181" s="13"/>
      <c r="O181" s="13"/>
      <c r="P181" s="13"/>
      <c r="Q181" s="13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</row>
    <row r="182" spans="1:30" ht="19.5" customHeight="1">
      <c r="A182" s="44" t="s">
        <v>73</v>
      </c>
      <c r="B182" s="60"/>
      <c r="C182" s="36" t="str">
        <f>C$126</f>
        <v>05</v>
      </c>
      <c r="D182" s="36" t="s">
        <v>18</v>
      </c>
      <c r="E182" s="36"/>
      <c r="F182" s="36"/>
      <c r="G182" s="28">
        <f>G183</f>
        <v>1526.4</v>
      </c>
      <c r="H182" s="28" t="e">
        <f>#REF!+#REF!+#REF!+#REF!+H184</f>
        <v>#REF!</v>
      </c>
      <c r="I182" s="28" t="e">
        <f>#REF!+#REF!+#REF!+#REF!+I184</f>
        <v>#REF!</v>
      </c>
      <c r="J182" s="28">
        <f>J183</f>
        <v>1346.52</v>
      </c>
      <c r="K182" s="34">
        <f>J182*100/G182</f>
        <v>88.21540880503144</v>
      </c>
      <c r="L182" s="13"/>
      <c r="M182" s="13"/>
      <c r="N182" s="13"/>
      <c r="O182" s="13"/>
      <c r="P182" s="13"/>
      <c r="Q182" s="13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</row>
    <row r="183" spans="1:30" ht="14.25" customHeight="1">
      <c r="A183" s="42" t="s">
        <v>73</v>
      </c>
      <c r="B183" s="56"/>
      <c r="C183" s="37" t="s">
        <v>19</v>
      </c>
      <c r="D183" s="37" t="s">
        <v>18</v>
      </c>
      <c r="E183" s="37" t="s">
        <v>74</v>
      </c>
      <c r="F183" s="37"/>
      <c r="G183" s="29">
        <f>G184+G187+G190+G193</f>
        <v>1526.4</v>
      </c>
      <c r="H183" s="29"/>
      <c r="I183" s="28"/>
      <c r="J183" s="29">
        <f>J184+J187+J190+J193</f>
        <v>1346.52</v>
      </c>
      <c r="K183" s="30">
        <f>J183*100/G183</f>
        <v>88.21540880503144</v>
      </c>
      <c r="L183" s="13"/>
      <c r="M183" s="13"/>
      <c r="N183" s="13"/>
      <c r="O183" s="13"/>
      <c r="P183" s="13"/>
      <c r="Q183" s="13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</row>
    <row r="184" spans="1:30" ht="17.25" customHeight="1">
      <c r="A184" s="42" t="s">
        <v>75</v>
      </c>
      <c r="B184" s="56"/>
      <c r="C184" s="37" t="str">
        <f>C$126</f>
        <v>05</v>
      </c>
      <c r="D184" s="37" t="str">
        <f>D182</f>
        <v>03</v>
      </c>
      <c r="E184" s="37" t="s">
        <v>76</v>
      </c>
      <c r="F184" s="37"/>
      <c r="G184" s="29">
        <f>G185</f>
        <v>1017</v>
      </c>
      <c r="H184" s="29" t="e">
        <f>#REF!</f>
        <v>#REF!</v>
      </c>
      <c r="I184" s="29" t="e">
        <f>#REF!</f>
        <v>#REF!</v>
      </c>
      <c r="J184" s="29">
        <f>J185</f>
        <v>905.4</v>
      </c>
      <c r="K184" s="30">
        <f>J184*100/G184</f>
        <v>89.02654867256638</v>
      </c>
      <c r="L184" s="13"/>
      <c r="M184" s="13"/>
      <c r="N184" s="13"/>
      <c r="O184" s="13"/>
      <c r="P184" s="13"/>
      <c r="Q184" s="13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</row>
    <row r="185" spans="1:30" ht="14.25" customHeight="1">
      <c r="A185" s="95" t="s">
        <v>123</v>
      </c>
      <c r="B185" s="112"/>
      <c r="C185" s="77" t="s">
        <v>19</v>
      </c>
      <c r="D185" s="77" t="s">
        <v>18</v>
      </c>
      <c r="E185" s="77" t="s">
        <v>76</v>
      </c>
      <c r="F185" s="77" t="s">
        <v>97</v>
      </c>
      <c r="G185" s="80">
        <v>1017</v>
      </c>
      <c r="H185" s="29"/>
      <c r="I185" s="28"/>
      <c r="J185" s="84">
        <v>905.4</v>
      </c>
      <c r="K185" s="79">
        <f>J185*100/G185</f>
        <v>89.02654867256638</v>
      </c>
      <c r="L185" s="13"/>
      <c r="M185" s="13"/>
      <c r="N185" s="13"/>
      <c r="O185" s="13"/>
      <c r="P185" s="13"/>
      <c r="Q185" s="13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</row>
    <row r="186" spans="1:30" s="8" customFormat="1" ht="18.75" customHeight="1">
      <c r="A186" s="95"/>
      <c r="B186" s="112"/>
      <c r="C186" s="77"/>
      <c r="D186" s="77"/>
      <c r="E186" s="77"/>
      <c r="F186" s="77"/>
      <c r="G186" s="80"/>
      <c r="H186" s="29"/>
      <c r="I186" s="28"/>
      <c r="J186" s="84"/>
      <c r="K186" s="79"/>
      <c r="L186" s="67"/>
      <c r="M186" s="67"/>
      <c r="N186" s="67"/>
      <c r="O186" s="67"/>
      <c r="P186" s="67"/>
      <c r="Q186" s="67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</row>
    <row r="187" spans="1:30" ht="14.25" customHeight="1">
      <c r="A187" s="46" t="s">
        <v>79</v>
      </c>
      <c r="B187" s="41"/>
      <c r="C187" s="37" t="s">
        <v>19</v>
      </c>
      <c r="D187" s="37" t="s">
        <v>18</v>
      </c>
      <c r="E187" s="37" t="s">
        <v>80</v>
      </c>
      <c r="F187" s="37"/>
      <c r="G187" s="29">
        <f>G188</f>
        <v>50</v>
      </c>
      <c r="H187" s="31"/>
      <c r="I187" s="31"/>
      <c r="J187" s="29">
        <f>J188</f>
        <v>50</v>
      </c>
      <c r="K187" s="30">
        <f>J187*100/G187</f>
        <v>100</v>
      </c>
      <c r="L187" s="66"/>
      <c r="M187" s="66"/>
      <c r="N187" s="66"/>
      <c r="O187" s="66"/>
      <c r="P187" s="66"/>
      <c r="Q187" s="66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</row>
    <row r="188" spans="1:30" s="2" customFormat="1" ht="14.25" customHeight="1">
      <c r="A188" s="95" t="s">
        <v>123</v>
      </c>
      <c r="B188" s="112"/>
      <c r="C188" s="77" t="s">
        <v>19</v>
      </c>
      <c r="D188" s="77" t="s">
        <v>18</v>
      </c>
      <c r="E188" s="77" t="s">
        <v>80</v>
      </c>
      <c r="F188" s="77" t="s">
        <v>97</v>
      </c>
      <c r="G188" s="80">
        <v>50</v>
      </c>
      <c r="H188" s="31"/>
      <c r="I188" s="31"/>
      <c r="J188" s="84">
        <v>50</v>
      </c>
      <c r="K188" s="79">
        <f>J188*100/G188</f>
        <v>100</v>
      </c>
      <c r="L188" s="13"/>
      <c r="M188" s="13"/>
      <c r="N188" s="13"/>
      <c r="O188" s="13"/>
      <c r="P188" s="13"/>
      <c r="Q188" s="13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</row>
    <row r="189" spans="1:30" s="2" customFormat="1" ht="20.25" customHeight="1">
      <c r="A189" s="95"/>
      <c r="B189" s="112"/>
      <c r="C189" s="77"/>
      <c r="D189" s="77"/>
      <c r="E189" s="77"/>
      <c r="F189" s="77"/>
      <c r="G189" s="80"/>
      <c r="H189" s="31"/>
      <c r="I189" s="31"/>
      <c r="J189" s="84"/>
      <c r="K189" s="79"/>
      <c r="L189" s="13"/>
      <c r="M189" s="13"/>
      <c r="N189" s="13"/>
      <c r="O189" s="13"/>
      <c r="P189" s="13"/>
      <c r="Q189" s="13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</row>
    <row r="190" spans="1:30" ht="21" customHeight="1">
      <c r="A190" s="46" t="s">
        <v>77</v>
      </c>
      <c r="B190" s="60"/>
      <c r="C190" s="37" t="s">
        <v>19</v>
      </c>
      <c r="D190" s="37" t="s">
        <v>18</v>
      </c>
      <c r="E190" s="37" t="s">
        <v>78</v>
      </c>
      <c r="F190" s="37"/>
      <c r="G190" s="29">
        <f>G191</f>
        <v>59</v>
      </c>
      <c r="H190" s="31"/>
      <c r="I190" s="31"/>
      <c r="J190" s="29">
        <f>J191</f>
        <v>58.98</v>
      </c>
      <c r="K190" s="30">
        <f>J190*100/G190</f>
        <v>99.96610169491525</v>
      </c>
      <c r="L190" s="13"/>
      <c r="M190" s="13"/>
      <c r="N190" s="13"/>
      <c r="O190" s="13"/>
      <c r="P190" s="13"/>
      <c r="Q190" s="13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</row>
    <row r="191" spans="1:30" ht="14.25" customHeight="1">
      <c r="A191" s="95" t="s">
        <v>123</v>
      </c>
      <c r="B191" s="118"/>
      <c r="C191" s="77" t="s">
        <v>19</v>
      </c>
      <c r="D191" s="77" t="s">
        <v>18</v>
      </c>
      <c r="E191" s="77" t="s">
        <v>78</v>
      </c>
      <c r="F191" s="77" t="s">
        <v>97</v>
      </c>
      <c r="G191" s="80">
        <v>59</v>
      </c>
      <c r="H191" s="31"/>
      <c r="I191" s="31"/>
      <c r="J191" s="84">
        <v>58.98</v>
      </c>
      <c r="K191" s="79">
        <f>J191*100/G191</f>
        <v>99.96610169491525</v>
      </c>
      <c r="L191" s="13"/>
      <c r="M191" s="13"/>
      <c r="N191" s="13"/>
      <c r="O191" s="13"/>
      <c r="P191" s="13"/>
      <c r="Q191" s="13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</row>
    <row r="192" spans="1:30" ht="21" customHeight="1">
      <c r="A192" s="95"/>
      <c r="B192" s="118"/>
      <c r="C192" s="77"/>
      <c r="D192" s="77"/>
      <c r="E192" s="77"/>
      <c r="F192" s="77"/>
      <c r="G192" s="80"/>
      <c r="H192" s="31"/>
      <c r="I192" s="31"/>
      <c r="J192" s="84"/>
      <c r="K192" s="79"/>
      <c r="L192" s="13"/>
      <c r="M192" s="13"/>
      <c r="N192" s="13"/>
      <c r="O192" s="13"/>
      <c r="P192" s="13"/>
      <c r="Q192" s="13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</row>
    <row r="193" spans="1:30" ht="14.25" customHeight="1">
      <c r="A193" s="95" t="s">
        <v>140</v>
      </c>
      <c r="B193" s="112"/>
      <c r="C193" s="77" t="s">
        <v>19</v>
      </c>
      <c r="D193" s="77" t="s">
        <v>18</v>
      </c>
      <c r="E193" s="77" t="s">
        <v>81</v>
      </c>
      <c r="F193" s="77"/>
      <c r="G193" s="80">
        <f>G195</f>
        <v>400.4</v>
      </c>
      <c r="H193" s="31"/>
      <c r="I193" s="31"/>
      <c r="J193" s="80">
        <f>J195</f>
        <v>332.14</v>
      </c>
      <c r="K193" s="79">
        <f>J193*100/G193</f>
        <v>82.95204795204796</v>
      </c>
      <c r="L193" s="13"/>
      <c r="M193" s="13"/>
      <c r="N193" s="13"/>
      <c r="O193" s="13"/>
      <c r="P193" s="13"/>
      <c r="Q193" s="13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</row>
    <row r="194" spans="1:30" ht="19.5" customHeight="1">
      <c r="A194" s="95"/>
      <c r="B194" s="112"/>
      <c r="C194" s="77"/>
      <c r="D194" s="77"/>
      <c r="E194" s="77"/>
      <c r="F194" s="77"/>
      <c r="G194" s="80"/>
      <c r="H194" s="31"/>
      <c r="I194" s="31"/>
      <c r="J194" s="80"/>
      <c r="K194" s="79"/>
      <c r="L194" s="13"/>
      <c r="M194" s="13"/>
      <c r="N194" s="13"/>
      <c r="O194" s="13"/>
      <c r="P194" s="13"/>
      <c r="Q194" s="13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</row>
    <row r="195" spans="1:30" ht="14.25" customHeight="1">
      <c r="A195" s="95" t="s">
        <v>123</v>
      </c>
      <c r="B195" s="116"/>
      <c r="C195" s="77" t="s">
        <v>19</v>
      </c>
      <c r="D195" s="77" t="s">
        <v>18</v>
      </c>
      <c r="E195" s="77" t="s">
        <v>81</v>
      </c>
      <c r="F195" s="77" t="s">
        <v>97</v>
      </c>
      <c r="G195" s="80">
        <v>400.4</v>
      </c>
      <c r="H195" s="31"/>
      <c r="I195" s="31"/>
      <c r="J195" s="84">
        <v>332.14</v>
      </c>
      <c r="K195" s="79">
        <f>J195*100/G195</f>
        <v>82.95204795204796</v>
      </c>
      <c r="L195" s="13"/>
      <c r="M195" s="13"/>
      <c r="N195" s="13"/>
      <c r="O195" s="13"/>
      <c r="P195" s="13"/>
      <c r="Q195" s="13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</row>
    <row r="196" spans="1:30" ht="20.25" customHeight="1">
      <c r="A196" s="95"/>
      <c r="B196" s="116"/>
      <c r="C196" s="77"/>
      <c r="D196" s="77"/>
      <c r="E196" s="77"/>
      <c r="F196" s="77"/>
      <c r="G196" s="80"/>
      <c r="H196" s="31"/>
      <c r="I196" s="31"/>
      <c r="J196" s="84"/>
      <c r="K196" s="79"/>
      <c r="L196" s="13"/>
      <c r="M196" s="13"/>
      <c r="N196" s="13"/>
      <c r="O196" s="13"/>
      <c r="P196" s="13"/>
      <c r="Q196" s="13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</row>
    <row r="197" spans="1:30" ht="14.25" customHeight="1">
      <c r="A197" s="44" t="s">
        <v>11</v>
      </c>
      <c r="B197" s="56"/>
      <c r="C197" s="36" t="s">
        <v>21</v>
      </c>
      <c r="D197" s="37"/>
      <c r="E197" s="37"/>
      <c r="F197" s="37"/>
      <c r="G197" s="28">
        <f>G198</f>
        <v>13.4</v>
      </c>
      <c r="H197" s="28" t="e">
        <f>#REF!+#REF!+#REF!+#REF!+#REF!+H198</f>
        <v>#REF!</v>
      </c>
      <c r="I197" s="28" t="e">
        <f>#REF!+#REF!+#REF!+#REF!+#REF!+I198</f>
        <v>#REF!</v>
      </c>
      <c r="J197" s="28">
        <f>J198</f>
        <v>13.4</v>
      </c>
      <c r="K197" s="34">
        <f>J197*100/G197</f>
        <v>100</v>
      </c>
      <c r="L197" s="13"/>
      <c r="M197" s="13"/>
      <c r="N197" s="13"/>
      <c r="O197" s="13"/>
      <c r="P197" s="13"/>
      <c r="Q197" s="13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</row>
    <row r="198" spans="1:30" ht="14.25" customHeight="1">
      <c r="A198" s="47" t="s">
        <v>34</v>
      </c>
      <c r="B198" s="56"/>
      <c r="C198" s="36" t="str">
        <f>C$197</f>
        <v>07</v>
      </c>
      <c r="D198" s="36" t="s">
        <v>21</v>
      </c>
      <c r="E198" s="36"/>
      <c r="F198" s="36"/>
      <c r="G198" s="28">
        <f>G199+G203</f>
        <v>13.4</v>
      </c>
      <c r="H198" s="28" t="e">
        <f>H199+#REF!+#REF!</f>
        <v>#REF!</v>
      </c>
      <c r="I198" s="28" t="e">
        <f>I199+#REF!+#REF!</f>
        <v>#REF!</v>
      </c>
      <c r="J198" s="28">
        <f>J199+J203</f>
        <v>13.4</v>
      </c>
      <c r="K198" s="34">
        <f>J198*100/G198</f>
        <v>100</v>
      </c>
      <c r="L198" s="13"/>
      <c r="M198" s="13"/>
      <c r="N198" s="13"/>
      <c r="O198" s="13"/>
      <c r="P198" s="13"/>
      <c r="Q198" s="13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</row>
    <row r="199" spans="1:30" ht="14.25" customHeight="1">
      <c r="A199" s="46" t="s">
        <v>35</v>
      </c>
      <c r="B199" s="56"/>
      <c r="C199" s="37" t="str">
        <f>C$197</f>
        <v>07</v>
      </c>
      <c r="D199" s="37" t="str">
        <f>D$198</f>
        <v>07</v>
      </c>
      <c r="E199" s="37" t="s">
        <v>41</v>
      </c>
      <c r="F199" s="37"/>
      <c r="G199" s="29">
        <f>G200</f>
        <v>4</v>
      </c>
      <c r="H199" s="29" t="e">
        <f>H200</f>
        <v>#REF!</v>
      </c>
      <c r="I199" s="29" t="e">
        <f>I200</f>
        <v>#REF!</v>
      </c>
      <c r="J199" s="29">
        <f>J200</f>
        <v>4</v>
      </c>
      <c r="K199" s="30">
        <f>J199*100/G199</f>
        <v>100</v>
      </c>
      <c r="L199" s="13"/>
      <c r="M199" s="13"/>
      <c r="N199" s="13"/>
      <c r="O199" s="13"/>
      <c r="P199" s="13"/>
      <c r="Q199" s="13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</row>
    <row r="200" spans="1:30" ht="14.25" customHeight="1">
      <c r="A200" s="46" t="s">
        <v>51</v>
      </c>
      <c r="B200" s="56"/>
      <c r="C200" s="37" t="str">
        <f>C$197</f>
        <v>07</v>
      </c>
      <c r="D200" s="37" t="str">
        <f>D$198</f>
        <v>07</v>
      </c>
      <c r="E200" s="37" t="s">
        <v>36</v>
      </c>
      <c r="F200" s="37"/>
      <c r="G200" s="29">
        <f>G201</f>
        <v>4</v>
      </c>
      <c r="H200" s="29" t="e">
        <f>#REF!+H201</f>
        <v>#REF!</v>
      </c>
      <c r="I200" s="29" t="e">
        <f>#REF!+I201</f>
        <v>#REF!</v>
      </c>
      <c r="J200" s="29">
        <f>J201</f>
        <v>4</v>
      </c>
      <c r="K200" s="30">
        <f>J200*100/G200</f>
        <v>100</v>
      </c>
      <c r="L200" s="13"/>
      <c r="M200" s="13"/>
      <c r="N200" s="13"/>
      <c r="O200" s="13"/>
      <c r="P200" s="13"/>
      <c r="Q200" s="13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</row>
    <row r="201" spans="1:30" ht="14.25" customHeight="1">
      <c r="A201" s="95" t="s">
        <v>123</v>
      </c>
      <c r="B201" s="112"/>
      <c r="C201" s="77" t="str">
        <f>C$197</f>
        <v>07</v>
      </c>
      <c r="D201" s="77" t="str">
        <f>D$198</f>
        <v>07</v>
      </c>
      <c r="E201" s="77" t="str">
        <f>E200</f>
        <v>431 01 00</v>
      </c>
      <c r="F201" s="77" t="s">
        <v>97</v>
      </c>
      <c r="G201" s="80">
        <v>4</v>
      </c>
      <c r="H201" s="32"/>
      <c r="I201" s="32"/>
      <c r="J201" s="84">
        <v>4</v>
      </c>
      <c r="K201" s="79">
        <f>J201*100/G201</f>
        <v>100</v>
      </c>
      <c r="L201" s="13"/>
      <c r="M201" s="13"/>
      <c r="N201" s="13"/>
      <c r="O201" s="13"/>
      <c r="P201" s="13"/>
      <c r="Q201" s="13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</row>
    <row r="202" spans="1:30" ht="19.5" customHeight="1">
      <c r="A202" s="95"/>
      <c r="B202" s="112"/>
      <c r="C202" s="77"/>
      <c r="D202" s="77"/>
      <c r="E202" s="77"/>
      <c r="F202" s="77"/>
      <c r="G202" s="80"/>
      <c r="H202" s="32"/>
      <c r="I202" s="32"/>
      <c r="J202" s="84"/>
      <c r="K202" s="79"/>
      <c r="L202" s="13"/>
      <c r="M202" s="13"/>
      <c r="N202" s="13"/>
      <c r="O202" s="13"/>
      <c r="P202" s="13"/>
      <c r="Q202" s="13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</row>
    <row r="203" spans="1:30" ht="20.25" customHeight="1">
      <c r="A203" s="42" t="s">
        <v>145</v>
      </c>
      <c r="B203" s="56"/>
      <c r="C203" s="37" t="s">
        <v>21</v>
      </c>
      <c r="D203" s="37" t="s">
        <v>21</v>
      </c>
      <c r="E203" s="37" t="s">
        <v>110</v>
      </c>
      <c r="F203" s="37"/>
      <c r="G203" s="29">
        <f>G204</f>
        <v>9.4</v>
      </c>
      <c r="H203" s="32"/>
      <c r="I203" s="32"/>
      <c r="J203" s="31">
        <f>J204</f>
        <v>9.4</v>
      </c>
      <c r="K203" s="30">
        <f aca="true" t="shared" si="2" ref="K203:K234">J203*100/G203</f>
        <v>100</v>
      </c>
      <c r="L203" s="13"/>
      <c r="M203" s="13"/>
      <c r="N203" s="13"/>
      <c r="O203" s="13"/>
      <c r="P203" s="13"/>
      <c r="Q203" s="13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</row>
    <row r="204" spans="1:30" ht="14.25" customHeight="1">
      <c r="A204" s="95" t="s">
        <v>123</v>
      </c>
      <c r="B204" s="112"/>
      <c r="C204" s="77" t="s">
        <v>21</v>
      </c>
      <c r="D204" s="77" t="s">
        <v>21</v>
      </c>
      <c r="E204" s="77" t="s">
        <v>110</v>
      </c>
      <c r="F204" s="77" t="s">
        <v>97</v>
      </c>
      <c r="G204" s="80">
        <v>9.4</v>
      </c>
      <c r="H204" s="32"/>
      <c r="I204" s="32"/>
      <c r="J204" s="84">
        <v>9.4</v>
      </c>
      <c r="K204" s="79">
        <f t="shared" si="2"/>
        <v>100</v>
      </c>
      <c r="L204" s="13"/>
      <c r="M204" s="13"/>
      <c r="N204" s="13"/>
      <c r="O204" s="13"/>
      <c r="P204" s="13"/>
      <c r="Q204" s="13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</row>
    <row r="205" spans="1:30" ht="21.75" customHeight="1">
      <c r="A205" s="95"/>
      <c r="B205" s="112"/>
      <c r="C205" s="77"/>
      <c r="D205" s="77"/>
      <c r="E205" s="77"/>
      <c r="F205" s="77"/>
      <c r="G205" s="80"/>
      <c r="H205" s="32"/>
      <c r="I205" s="32"/>
      <c r="J205" s="84"/>
      <c r="K205" s="79"/>
      <c r="L205" s="13"/>
      <c r="M205" s="13"/>
      <c r="N205" s="13"/>
      <c r="O205" s="13"/>
      <c r="P205" s="13"/>
      <c r="Q205" s="13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</row>
    <row r="206" spans="1:30" ht="14.25" customHeight="1">
      <c r="A206" s="97" t="s">
        <v>86</v>
      </c>
      <c r="B206" s="112"/>
      <c r="C206" s="78" t="s">
        <v>22</v>
      </c>
      <c r="D206" s="77"/>
      <c r="E206" s="77"/>
      <c r="F206" s="77"/>
      <c r="G206" s="82">
        <f>G208</f>
        <v>3258.2</v>
      </c>
      <c r="H206" s="31"/>
      <c r="I206" s="31"/>
      <c r="J206" s="82">
        <f>J208</f>
        <v>3151.2</v>
      </c>
      <c r="K206" s="83">
        <f t="shared" si="2"/>
        <v>96.71597814744338</v>
      </c>
      <c r="L206" s="13"/>
      <c r="M206" s="13"/>
      <c r="N206" s="13"/>
      <c r="O206" s="13"/>
      <c r="P206" s="13"/>
      <c r="Q206" s="13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</row>
    <row r="207" spans="1:30" s="8" customFormat="1" ht="19.5" customHeight="1">
      <c r="A207" s="97"/>
      <c r="B207" s="112"/>
      <c r="C207" s="78"/>
      <c r="D207" s="77"/>
      <c r="E207" s="77"/>
      <c r="F207" s="77"/>
      <c r="G207" s="82"/>
      <c r="H207" s="28" t="e">
        <f>#REF!+#REF!+#REF!+#REF!</f>
        <v>#REF!</v>
      </c>
      <c r="I207" s="28" t="e">
        <f>#REF!+#REF!+#REF!+#REF!</f>
        <v>#REF!</v>
      </c>
      <c r="J207" s="82"/>
      <c r="K207" s="83"/>
      <c r="L207" s="73"/>
      <c r="M207" s="73"/>
      <c r="N207" s="73"/>
      <c r="O207" s="73"/>
      <c r="P207" s="73"/>
      <c r="Q207" s="73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</row>
    <row r="208" spans="1:30" s="4" customFormat="1" ht="24.75" customHeight="1">
      <c r="A208" s="44" t="s">
        <v>30</v>
      </c>
      <c r="B208" s="54"/>
      <c r="C208" s="36" t="str">
        <f>C$206</f>
        <v>08</v>
      </c>
      <c r="D208" s="36" t="s">
        <v>16</v>
      </c>
      <c r="E208" s="36"/>
      <c r="F208" s="36"/>
      <c r="G208" s="28">
        <f>G209+G215</f>
        <v>3258.2</v>
      </c>
      <c r="H208" s="31"/>
      <c r="I208" s="31"/>
      <c r="J208" s="28">
        <f>J209+J215</f>
        <v>3151.2</v>
      </c>
      <c r="K208" s="34">
        <f t="shared" si="2"/>
        <v>96.71597814744338</v>
      </c>
      <c r="L208" s="67"/>
      <c r="M208" s="67"/>
      <c r="N208" s="67"/>
      <c r="O208" s="67"/>
      <c r="P208" s="67"/>
      <c r="Q208" s="67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</row>
    <row r="209" spans="1:30" ht="14.25" customHeight="1">
      <c r="A209" s="98" t="s">
        <v>137</v>
      </c>
      <c r="B209" s="116"/>
      <c r="C209" s="78" t="s">
        <v>22</v>
      </c>
      <c r="D209" s="78" t="s">
        <v>16</v>
      </c>
      <c r="E209" s="78" t="s">
        <v>42</v>
      </c>
      <c r="F209" s="78"/>
      <c r="G209" s="82">
        <f>G211</f>
        <v>2</v>
      </c>
      <c r="H209" s="28"/>
      <c r="I209" s="28"/>
      <c r="J209" s="82">
        <f>J211</f>
        <v>2</v>
      </c>
      <c r="K209" s="83">
        <f t="shared" si="2"/>
        <v>100</v>
      </c>
      <c r="L209" s="13"/>
      <c r="M209" s="13"/>
      <c r="N209" s="13"/>
      <c r="O209" s="13"/>
      <c r="P209" s="13"/>
      <c r="Q209" s="13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</row>
    <row r="210" spans="1:30" s="2" customFormat="1" ht="21" customHeight="1">
      <c r="A210" s="98"/>
      <c r="B210" s="116"/>
      <c r="C210" s="78"/>
      <c r="D210" s="78"/>
      <c r="E210" s="78"/>
      <c r="F210" s="78"/>
      <c r="G210" s="82"/>
      <c r="H210" s="28"/>
      <c r="I210" s="28"/>
      <c r="J210" s="82"/>
      <c r="K210" s="83"/>
      <c r="L210" s="66"/>
      <c r="M210" s="66"/>
      <c r="N210" s="66"/>
      <c r="O210" s="66"/>
      <c r="P210" s="66"/>
      <c r="Q210" s="66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</row>
    <row r="211" spans="1:30" s="2" customFormat="1" ht="14.25" customHeight="1">
      <c r="A211" s="95" t="s">
        <v>138</v>
      </c>
      <c r="B211" s="115"/>
      <c r="C211" s="77" t="str">
        <f>C$206</f>
        <v>08</v>
      </c>
      <c r="D211" s="77" t="str">
        <f>D208</f>
        <v>01</v>
      </c>
      <c r="E211" s="77" t="s">
        <v>37</v>
      </c>
      <c r="F211" s="78"/>
      <c r="G211" s="80">
        <f>G213</f>
        <v>2</v>
      </c>
      <c r="H211" s="28"/>
      <c r="I211" s="28"/>
      <c r="J211" s="80">
        <f>J213</f>
        <v>2</v>
      </c>
      <c r="K211" s="79">
        <f t="shared" si="2"/>
        <v>100</v>
      </c>
      <c r="L211" s="66"/>
      <c r="M211" s="66"/>
      <c r="N211" s="66"/>
      <c r="O211" s="66"/>
      <c r="P211" s="66"/>
      <c r="Q211" s="66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</row>
    <row r="212" spans="1:30" s="2" customFormat="1" ht="19.5" customHeight="1">
      <c r="A212" s="95"/>
      <c r="B212" s="115"/>
      <c r="C212" s="77"/>
      <c r="D212" s="77"/>
      <c r="E212" s="77"/>
      <c r="F212" s="78"/>
      <c r="G212" s="80"/>
      <c r="H212" s="29" t="e">
        <f>#REF!</f>
        <v>#REF!</v>
      </c>
      <c r="I212" s="29" t="e">
        <f>#REF!</f>
        <v>#REF!</v>
      </c>
      <c r="J212" s="80"/>
      <c r="K212" s="79"/>
      <c r="L212" s="66"/>
      <c r="M212" s="66"/>
      <c r="N212" s="66"/>
      <c r="O212" s="66"/>
      <c r="P212" s="66"/>
      <c r="Q212" s="66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</row>
    <row r="213" spans="1:30" s="2" customFormat="1" ht="22.5" customHeight="1">
      <c r="A213" s="95" t="s">
        <v>123</v>
      </c>
      <c r="B213" s="119"/>
      <c r="C213" s="77" t="str">
        <f>C$206</f>
        <v>08</v>
      </c>
      <c r="D213" s="77" t="str">
        <f>D208</f>
        <v>01</v>
      </c>
      <c r="E213" s="77" t="s">
        <v>37</v>
      </c>
      <c r="F213" s="77" t="s">
        <v>97</v>
      </c>
      <c r="G213" s="80">
        <v>2</v>
      </c>
      <c r="H213" s="31">
        <f>11260+2858</f>
        <v>14118</v>
      </c>
      <c r="I213" s="31">
        <f>11613+2889</f>
        <v>14502</v>
      </c>
      <c r="J213" s="84">
        <v>2</v>
      </c>
      <c r="K213" s="79">
        <f t="shared" si="2"/>
        <v>100</v>
      </c>
      <c r="L213" s="13"/>
      <c r="M213" s="13"/>
      <c r="N213" s="13"/>
      <c r="O213" s="13"/>
      <c r="P213" s="13"/>
      <c r="Q213" s="13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</row>
    <row r="214" spans="1:30" ht="14.25" customHeight="1">
      <c r="A214" s="95"/>
      <c r="B214" s="119"/>
      <c r="C214" s="77"/>
      <c r="D214" s="77"/>
      <c r="E214" s="77"/>
      <c r="F214" s="77"/>
      <c r="G214" s="80"/>
      <c r="H214" s="31"/>
      <c r="I214" s="31"/>
      <c r="J214" s="84"/>
      <c r="K214" s="79"/>
      <c r="L214" s="13"/>
      <c r="M214" s="13"/>
      <c r="N214" s="13"/>
      <c r="O214" s="13"/>
      <c r="P214" s="13"/>
      <c r="Q214" s="13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</row>
    <row r="215" spans="1:30" ht="18" customHeight="1">
      <c r="A215" s="49" t="s">
        <v>87</v>
      </c>
      <c r="B215" s="56"/>
      <c r="C215" s="36" t="s">
        <v>22</v>
      </c>
      <c r="D215" s="36" t="s">
        <v>16</v>
      </c>
      <c r="E215" s="36" t="s">
        <v>88</v>
      </c>
      <c r="F215" s="36"/>
      <c r="G215" s="28">
        <f>G216+G221</f>
        <v>3256.2</v>
      </c>
      <c r="H215" s="31"/>
      <c r="I215" s="31"/>
      <c r="J215" s="28">
        <f>J216+J221</f>
        <v>3149.2</v>
      </c>
      <c r="K215" s="34">
        <f t="shared" si="2"/>
        <v>96.71396105890302</v>
      </c>
      <c r="L215" s="13"/>
      <c r="M215" s="13"/>
      <c r="N215" s="13"/>
      <c r="O215" s="13"/>
      <c r="P215" s="13"/>
      <c r="Q215" s="13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</row>
    <row r="216" spans="1:30" ht="14.25" customHeight="1">
      <c r="A216" s="96" t="s">
        <v>169</v>
      </c>
      <c r="B216" s="116"/>
      <c r="C216" s="76" t="s">
        <v>22</v>
      </c>
      <c r="D216" s="76" t="s">
        <v>16</v>
      </c>
      <c r="E216" s="76" t="s">
        <v>179</v>
      </c>
      <c r="F216" s="75"/>
      <c r="G216" s="81">
        <f>G218</f>
        <v>100</v>
      </c>
      <c r="H216" s="53"/>
      <c r="I216" s="53"/>
      <c r="J216" s="81">
        <f>J218</f>
        <v>100</v>
      </c>
      <c r="K216" s="79">
        <f>J216*100/G216</f>
        <v>100</v>
      </c>
      <c r="L216" s="13"/>
      <c r="M216" s="13"/>
      <c r="N216" s="13"/>
      <c r="O216" s="13"/>
      <c r="P216" s="13"/>
      <c r="Q216" s="13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</row>
    <row r="217" spans="1:30" ht="33.75" customHeight="1">
      <c r="A217" s="96"/>
      <c r="B217" s="116"/>
      <c r="C217" s="76"/>
      <c r="D217" s="76"/>
      <c r="E217" s="76"/>
      <c r="F217" s="75"/>
      <c r="G217" s="81"/>
      <c r="H217" s="53"/>
      <c r="I217" s="53"/>
      <c r="J217" s="81"/>
      <c r="K217" s="79"/>
      <c r="L217" s="13"/>
      <c r="M217" s="13"/>
      <c r="N217" s="13"/>
      <c r="O217" s="13"/>
      <c r="P217" s="13"/>
      <c r="Q217" s="13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</row>
    <row r="218" spans="1:30" ht="14.25" customHeight="1">
      <c r="A218" s="96" t="s">
        <v>105</v>
      </c>
      <c r="B218" s="112"/>
      <c r="C218" s="76" t="s">
        <v>22</v>
      </c>
      <c r="D218" s="76" t="s">
        <v>16</v>
      </c>
      <c r="E218" s="76" t="s">
        <v>180</v>
      </c>
      <c r="F218" s="89" t="s">
        <v>104</v>
      </c>
      <c r="G218" s="81">
        <v>100</v>
      </c>
      <c r="H218" s="53"/>
      <c r="I218" s="53"/>
      <c r="J218" s="90">
        <v>100</v>
      </c>
      <c r="K218" s="79">
        <f t="shared" si="2"/>
        <v>100</v>
      </c>
      <c r="L218" s="13"/>
      <c r="M218" s="13"/>
      <c r="N218" s="13"/>
      <c r="O218" s="13"/>
      <c r="P218" s="13"/>
      <c r="Q218" s="13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</row>
    <row r="219" spans="1:30" ht="14.25" customHeight="1">
      <c r="A219" s="96"/>
      <c r="B219" s="112"/>
      <c r="C219" s="76"/>
      <c r="D219" s="76"/>
      <c r="E219" s="76"/>
      <c r="F219" s="89"/>
      <c r="G219" s="81"/>
      <c r="H219" s="53"/>
      <c r="I219" s="53"/>
      <c r="J219" s="90"/>
      <c r="K219" s="79"/>
      <c r="L219" s="13"/>
      <c r="M219" s="13"/>
      <c r="N219" s="13"/>
      <c r="O219" s="13"/>
      <c r="P219" s="13"/>
      <c r="Q219" s="13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</row>
    <row r="220" spans="1:30" ht="24.75" customHeight="1">
      <c r="A220" s="96"/>
      <c r="B220" s="112"/>
      <c r="C220" s="76"/>
      <c r="D220" s="76"/>
      <c r="E220" s="76"/>
      <c r="F220" s="89"/>
      <c r="G220" s="81"/>
      <c r="H220" s="53"/>
      <c r="I220" s="53"/>
      <c r="J220" s="90"/>
      <c r="K220" s="79"/>
      <c r="L220" s="13"/>
      <c r="M220" s="13"/>
      <c r="N220" s="13"/>
      <c r="O220" s="13"/>
      <c r="P220" s="13"/>
      <c r="Q220" s="13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</row>
    <row r="221" spans="1:30" ht="18.75" customHeight="1">
      <c r="A221" s="95" t="s">
        <v>89</v>
      </c>
      <c r="B221" s="112"/>
      <c r="C221" s="77" t="s">
        <v>22</v>
      </c>
      <c r="D221" s="77" t="s">
        <v>16</v>
      </c>
      <c r="E221" s="77" t="s">
        <v>111</v>
      </c>
      <c r="F221" s="77"/>
      <c r="G221" s="80">
        <f>G223</f>
        <v>3156.2</v>
      </c>
      <c r="H221" s="31"/>
      <c r="I221" s="31"/>
      <c r="J221" s="80">
        <f>J223</f>
        <v>3049.2</v>
      </c>
      <c r="K221" s="79">
        <f t="shared" si="2"/>
        <v>96.60984728470946</v>
      </c>
      <c r="L221" s="13"/>
      <c r="M221" s="13"/>
      <c r="N221" s="13"/>
      <c r="O221" s="13"/>
      <c r="P221" s="13"/>
      <c r="Q221" s="13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</row>
    <row r="222" spans="1:30" s="4" customFormat="1" ht="14.25" customHeight="1">
      <c r="A222" s="95"/>
      <c r="B222" s="112"/>
      <c r="C222" s="77"/>
      <c r="D222" s="77"/>
      <c r="E222" s="77"/>
      <c r="F222" s="77"/>
      <c r="G222" s="80"/>
      <c r="H222" s="31"/>
      <c r="I222" s="31"/>
      <c r="J222" s="80"/>
      <c r="K222" s="79"/>
      <c r="L222" s="67"/>
      <c r="M222" s="67"/>
      <c r="N222" s="67"/>
      <c r="O222" s="67"/>
      <c r="P222" s="67"/>
      <c r="Q222" s="67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</row>
    <row r="223" spans="1:30" ht="14.25" customHeight="1">
      <c r="A223" s="95" t="s">
        <v>105</v>
      </c>
      <c r="B223" s="41"/>
      <c r="C223" s="77" t="s">
        <v>22</v>
      </c>
      <c r="D223" s="77" t="s">
        <v>16</v>
      </c>
      <c r="E223" s="77" t="s">
        <v>111</v>
      </c>
      <c r="F223" s="77" t="s">
        <v>104</v>
      </c>
      <c r="G223" s="80">
        <v>3156.2</v>
      </c>
      <c r="H223" s="29">
        <v>2436</v>
      </c>
      <c r="I223" s="29">
        <v>2558</v>
      </c>
      <c r="J223" s="80">
        <v>3049.2</v>
      </c>
      <c r="K223" s="79">
        <f t="shared" si="2"/>
        <v>96.60984728470946</v>
      </c>
      <c r="L223" s="66"/>
      <c r="M223" s="66"/>
      <c r="N223" s="66"/>
      <c r="O223" s="66"/>
      <c r="P223" s="66"/>
      <c r="Q223" s="66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</row>
    <row r="224" spans="1:30" ht="14.25" customHeight="1" hidden="1">
      <c r="A224" s="95"/>
      <c r="B224" s="40"/>
      <c r="C224" s="77"/>
      <c r="D224" s="77"/>
      <c r="E224" s="77"/>
      <c r="F224" s="77"/>
      <c r="G224" s="80"/>
      <c r="H224" s="29"/>
      <c r="I224" s="29"/>
      <c r="J224" s="80"/>
      <c r="K224" s="79"/>
      <c r="L224" s="66"/>
      <c r="M224" s="66"/>
      <c r="N224" s="66"/>
      <c r="O224" s="66"/>
      <c r="P224" s="66"/>
      <c r="Q224" s="66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</row>
    <row r="225" spans="1:30" ht="14.25" customHeight="1" hidden="1">
      <c r="A225" s="95"/>
      <c r="B225" s="40"/>
      <c r="C225" s="77"/>
      <c r="D225" s="77"/>
      <c r="E225" s="77"/>
      <c r="F225" s="77"/>
      <c r="G225" s="80"/>
      <c r="H225" s="29">
        <v>718</v>
      </c>
      <c r="I225" s="29">
        <v>661</v>
      </c>
      <c r="J225" s="80"/>
      <c r="K225" s="79"/>
      <c r="L225" s="66"/>
      <c r="M225" s="66"/>
      <c r="N225" s="66"/>
      <c r="O225" s="66"/>
      <c r="P225" s="66"/>
      <c r="Q225" s="66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</row>
    <row r="226" spans="1:30" ht="14.25" customHeight="1" hidden="1">
      <c r="A226" s="44" t="s">
        <v>90</v>
      </c>
      <c r="B226" s="40"/>
      <c r="C226" s="36" t="s">
        <v>91</v>
      </c>
      <c r="D226" s="37"/>
      <c r="E226" s="36"/>
      <c r="F226" s="36"/>
      <c r="G226" s="28">
        <f>G227</f>
        <v>1</v>
      </c>
      <c r="H226" s="28" t="e">
        <f>#REF!+#REF!+#REF!+#REF!+#REF!+H227+#REF!</f>
        <v>#REF!</v>
      </c>
      <c r="I226" s="28" t="e">
        <f>#REF!+#REF!+#REF!+#REF!+#REF!+I227+#REF!</f>
        <v>#REF!</v>
      </c>
      <c r="J226" s="28">
        <f>J227</f>
        <v>0.74</v>
      </c>
      <c r="K226" s="34">
        <f t="shared" si="2"/>
        <v>74</v>
      </c>
      <c r="L226" s="66"/>
      <c r="M226" s="66"/>
      <c r="N226" s="66"/>
      <c r="O226" s="66"/>
      <c r="P226" s="66"/>
      <c r="Q226" s="66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</row>
    <row r="227" spans="1:30" ht="14.25" customHeight="1">
      <c r="A227" s="47" t="s">
        <v>57</v>
      </c>
      <c r="B227" s="60"/>
      <c r="C227" s="36" t="str">
        <f>C$226</f>
        <v>11</v>
      </c>
      <c r="D227" s="36" t="s">
        <v>16</v>
      </c>
      <c r="E227" s="36"/>
      <c r="F227" s="36"/>
      <c r="G227" s="28">
        <f>G228</f>
        <v>1</v>
      </c>
      <c r="H227" s="28" t="e">
        <f>#REF!+#REF!+#REF!</f>
        <v>#REF!</v>
      </c>
      <c r="I227" s="28" t="e">
        <f>#REF!+#REF!+#REF!</f>
        <v>#REF!</v>
      </c>
      <c r="J227" s="28">
        <f>J228</f>
        <v>0.74</v>
      </c>
      <c r="K227" s="34">
        <f t="shared" si="2"/>
        <v>74</v>
      </c>
      <c r="L227" s="13"/>
      <c r="M227" s="13"/>
      <c r="N227" s="13"/>
      <c r="O227" s="13"/>
      <c r="P227" s="13"/>
      <c r="Q227" s="13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</row>
    <row r="228" spans="1:30" ht="14.25" customHeight="1">
      <c r="A228" s="95" t="s">
        <v>92</v>
      </c>
      <c r="B228" s="120"/>
      <c r="C228" s="77" t="str">
        <f>C$226</f>
        <v>11</v>
      </c>
      <c r="D228" s="77" t="str">
        <f>D227</f>
        <v>01</v>
      </c>
      <c r="E228" s="77" t="s">
        <v>28</v>
      </c>
      <c r="F228" s="77"/>
      <c r="G228" s="80">
        <f>G230</f>
        <v>1</v>
      </c>
      <c r="H228" s="31"/>
      <c r="I228" s="31"/>
      <c r="J228" s="80">
        <f>J230</f>
        <v>0.74</v>
      </c>
      <c r="K228" s="79">
        <f t="shared" si="2"/>
        <v>74</v>
      </c>
      <c r="L228" s="13"/>
      <c r="M228" s="13"/>
      <c r="N228" s="13"/>
      <c r="O228" s="13"/>
      <c r="P228" s="13"/>
      <c r="Q228" s="13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</row>
    <row r="229" spans="1:30" ht="18" customHeight="1">
      <c r="A229" s="95"/>
      <c r="B229" s="120"/>
      <c r="C229" s="77"/>
      <c r="D229" s="77"/>
      <c r="E229" s="77"/>
      <c r="F229" s="77"/>
      <c r="G229" s="80"/>
      <c r="H229" s="31">
        <f>14337+884</f>
        <v>15221</v>
      </c>
      <c r="I229" s="31">
        <f>15266+938</f>
        <v>16204</v>
      </c>
      <c r="J229" s="80"/>
      <c r="K229" s="79"/>
      <c r="L229" s="13"/>
      <c r="M229" s="13"/>
      <c r="N229" s="13"/>
      <c r="O229" s="13"/>
      <c r="P229" s="13"/>
      <c r="Q229" s="13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</row>
    <row r="230" spans="1:30" ht="32.25" customHeight="1">
      <c r="A230" s="95" t="s">
        <v>139</v>
      </c>
      <c r="B230" s="38"/>
      <c r="C230" s="77" t="str">
        <f>C$226</f>
        <v>11</v>
      </c>
      <c r="D230" s="77" t="str">
        <f>D227</f>
        <v>01</v>
      </c>
      <c r="E230" s="77" t="s">
        <v>29</v>
      </c>
      <c r="F230" s="77"/>
      <c r="G230" s="80">
        <f>G232</f>
        <v>1</v>
      </c>
      <c r="H230" s="32"/>
      <c r="I230" s="32"/>
      <c r="J230" s="80">
        <f>J232</f>
        <v>0.74</v>
      </c>
      <c r="K230" s="79">
        <f t="shared" si="2"/>
        <v>74</v>
      </c>
      <c r="L230" s="66"/>
      <c r="M230" s="66"/>
      <c r="N230" s="66"/>
      <c r="O230" s="66"/>
      <c r="P230" s="66"/>
      <c r="Q230" s="66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</row>
    <row r="231" spans="1:30" ht="0.75" customHeight="1">
      <c r="A231" s="95"/>
      <c r="B231" s="18"/>
      <c r="C231" s="77"/>
      <c r="D231" s="77"/>
      <c r="E231" s="77"/>
      <c r="F231" s="77"/>
      <c r="G231" s="80"/>
      <c r="H231" s="32"/>
      <c r="I231" s="32"/>
      <c r="J231" s="80"/>
      <c r="K231" s="79"/>
      <c r="L231" s="14"/>
      <c r="M231" s="14"/>
      <c r="N231" s="14"/>
      <c r="O231" s="14"/>
      <c r="P231" s="14"/>
      <c r="Q231" s="14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</row>
    <row r="232" spans="1:30" ht="14.25" customHeight="1" hidden="1">
      <c r="A232" s="95" t="s">
        <v>123</v>
      </c>
      <c r="B232" s="18"/>
      <c r="C232" s="77" t="str">
        <f>C$226</f>
        <v>11</v>
      </c>
      <c r="D232" s="77" t="str">
        <f>D227</f>
        <v>01</v>
      </c>
      <c r="E232" s="77" t="str">
        <f>E230</f>
        <v>512 97 00</v>
      </c>
      <c r="F232" s="77" t="s">
        <v>97</v>
      </c>
      <c r="G232" s="80">
        <v>1</v>
      </c>
      <c r="H232" s="33">
        <f>H233</f>
        <v>0</v>
      </c>
      <c r="I232" s="33">
        <f>I233</f>
        <v>0</v>
      </c>
      <c r="J232" s="84">
        <v>0.74</v>
      </c>
      <c r="K232" s="79">
        <f t="shared" si="2"/>
        <v>74</v>
      </c>
      <c r="L232" s="13"/>
      <c r="M232" s="13"/>
      <c r="N232" s="13"/>
      <c r="O232" s="13"/>
      <c r="P232" s="13"/>
      <c r="Q232" s="13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</row>
    <row r="233" spans="1:30" ht="35.25" customHeight="1">
      <c r="A233" s="95"/>
      <c r="B233" s="18"/>
      <c r="C233" s="77"/>
      <c r="D233" s="77"/>
      <c r="E233" s="77"/>
      <c r="F233" s="77"/>
      <c r="G233" s="80"/>
      <c r="H233" s="32"/>
      <c r="I233" s="32"/>
      <c r="J233" s="84"/>
      <c r="K233" s="79"/>
      <c r="L233" s="15"/>
      <c r="M233" s="15"/>
      <c r="N233" s="15"/>
      <c r="O233" s="15"/>
      <c r="P233" s="15"/>
      <c r="Q233" s="15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</row>
    <row r="234" spans="1:30" ht="14.25" customHeight="1">
      <c r="A234" s="47" t="s">
        <v>49</v>
      </c>
      <c r="B234" s="18"/>
      <c r="C234" s="37"/>
      <c r="D234" s="37"/>
      <c r="E234" s="37"/>
      <c r="F234" s="36"/>
      <c r="G234" s="28">
        <f>G13+G69+G78+G101+G126+G197+G206+G226</f>
        <v>19105.5</v>
      </c>
      <c r="H234" s="28" t="e">
        <f>H13+H79+#REF!+#REF!+H126+H197+H207+H226+#REF!+#REF!+#REF!</f>
        <v>#REF!</v>
      </c>
      <c r="I234" s="28" t="e">
        <f>I13+I79+#REF!+#REF!+I126+I197+I207+I226+#REF!+#REF!+#REF!</f>
        <v>#REF!</v>
      </c>
      <c r="J234" s="28">
        <f>J13+J69+J78+J101+J126+J197+J206+J226</f>
        <v>18239.030000000002</v>
      </c>
      <c r="K234" s="34">
        <f t="shared" si="2"/>
        <v>95.46481379707416</v>
      </c>
      <c r="L234" s="13"/>
      <c r="M234" s="13"/>
      <c r="N234" s="13"/>
      <c r="O234" s="13"/>
      <c r="P234" s="13"/>
      <c r="Q234" s="13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</row>
    <row r="235" spans="2:30" ht="14.25" customHeight="1">
      <c r="B235" s="17"/>
      <c r="G235" s="7"/>
      <c r="H235" s="7"/>
      <c r="I235" s="7"/>
      <c r="J235" s="14"/>
      <c r="K235" s="14"/>
      <c r="L235" s="13"/>
      <c r="M235" s="13"/>
      <c r="N235" s="13"/>
      <c r="O235" s="13"/>
      <c r="P235" s="13"/>
      <c r="Q235" s="13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</row>
    <row r="236" spans="5:30" ht="14.25" customHeight="1">
      <c r="E236" s="74"/>
      <c r="F236" s="74"/>
      <c r="G236" s="74"/>
      <c r="J236" s="13"/>
      <c r="K236" s="13"/>
      <c r="L236" s="13"/>
      <c r="M236" s="13"/>
      <c r="N236" s="13"/>
      <c r="O236" s="13"/>
      <c r="P236" s="13"/>
      <c r="Q236" s="13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</row>
    <row r="237" spans="7:30" ht="14.25" customHeight="1">
      <c r="G237" s="11"/>
      <c r="H237" s="11"/>
      <c r="I237" s="11"/>
      <c r="J237" s="15"/>
      <c r="K237" s="15"/>
      <c r="L237" s="13"/>
      <c r="M237" s="13"/>
      <c r="N237" s="13"/>
      <c r="O237" s="13"/>
      <c r="P237" s="13"/>
      <c r="Q237" s="13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</row>
    <row r="238" spans="11:30" ht="14.25" customHeight="1">
      <c r="K238" s="13"/>
      <c r="L238" s="13"/>
      <c r="M238" s="13"/>
      <c r="N238" s="13"/>
      <c r="O238" s="13"/>
      <c r="P238" s="13"/>
      <c r="Q238" s="13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</row>
    <row r="239" spans="11:30" ht="14.25" customHeight="1">
      <c r="K239" s="13"/>
      <c r="L239" s="13"/>
      <c r="M239" s="13"/>
      <c r="N239" s="13"/>
      <c r="O239" s="13"/>
      <c r="P239" s="13"/>
      <c r="Q239" s="13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</row>
    <row r="240" spans="11:30" ht="14.25" customHeight="1">
      <c r="K240" s="13"/>
      <c r="L240" s="13"/>
      <c r="M240" s="13"/>
      <c r="N240" s="13"/>
      <c r="O240" s="13"/>
      <c r="P240" s="13"/>
      <c r="Q240" s="13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</row>
    <row r="241" spans="12:30" ht="14.25" customHeight="1">
      <c r="L241" s="13"/>
      <c r="M241" s="13"/>
      <c r="N241" s="13"/>
      <c r="O241" s="13"/>
      <c r="P241" s="13"/>
      <c r="Q241" s="13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</row>
    <row r="242" spans="12:30" ht="14.25" customHeight="1">
      <c r="L242" s="13"/>
      <c r="M242" s="13"/>
      <c r="N242" s="13"/>
      <c r="O242" s="13"/>
      <c r="P242" s="13"/>
      <c r="Q242" s="13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spans="12:30" ht="14.25" customHeight="1">
      <c r="L243" s="13"/>
      <c r="M243" s="13"/>
      <c r="N243" s="13"/>
      <c r="O243" s="13"/>
      <c r="P243" s="13"/>
      <c r="Q243" s="13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</row>
    <row r="244" spans="12:30" ht="14.25" customHeight="1">
      <c r="L244" s="13"/>
      <c r="M244" s="13"/>
      <c r="N244" s="13"/>
      <c r="O244" s="13"/>
      <c r="P244" s="13"/>
      <c r="Q244" s="13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</row>
    <row r="245" spans="12:30" ht="14.25" customHeight="1">
      <c r="L245" s="13"/>
      <c r="M245" s="13"/>
      <c r="N245" s="13"/>
      <c r="O245" s="13"/>
      <c r="P245" s="13"/>
      <c r="Q245" s="13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</row>
    <row r="246" spans="12:30" ht="14.25" customHeight="1">
      <c r="L246" s="13"/>
      <c r="M246" s="13"/>
      <c r="N246" s="13"/>
      <c r="O246" s="13"/>
      <c r="P246" s="13"/>
      <c r="Q246" s="13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</row>
    <row r="247" spans="12:30" ht="14.25" customHeight="1">
      <c r="L247" s="13"/>
      <c r="M247" s="13"/>
      <c r="N247" s="13"/>
      <c r="O247" s="13"/>
      <c r="P247" s="13"/>
      <c r="Q247" s="13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</row>
    <row r="248" spans="12:30" ht="14.25" customHeight="1">
      <c r="L248" s="13"/>
      <c r="M248" s="13"/>
      <c r="N248" s="13"/>
      <c r="O248" s="13"/>
      <c r="P248" s="13"/>
      <c r="Q248" s="13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</row>
    <row r="249" spans="12:30" ht="14.25" customHeight="1">
      <c r="L249" s="13"/>
      <c r="M249" s="13"/>
      <c r="N249" s="13"/>
      <c r="O249" s="13"/>
      <c r="P249" s="13"/>
      <c r="Q249" s="13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</row>
    <row r="250" spans="12:30" ht="14.25" customHeight="1">
      <c r="L250" s="13"/>
      <c r="M250" s="13"/>
      <c r="N250" s="13"/>
      <c r="O250" s="13"/>
      <c r="P250" s="13"/>
      <c r="Q250" s="13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</row>
    <row r="251" spans="12:30" ht="14.25" customHeight="1">
      <c r="L251" s="13"/>
      <c r="M251" s="13"/>
      <c r="N251" s="13"/>
      <c r="O251" s="13"/>
      <c r="P251" s="13"/>
      <c r="Q251" s="13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</row>
    <row r="252" spans="12:30" ht="14.25" customHeight="1">
      <c r="L252" s="13"/>
      <c r="M252" s="13"/>
      <c r="N252" s="13"/>
      <c r="O252" s="13"/>
      <c r="P252" s="13"/>
      <c r="Q252" s="13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</row>
    <row r="253" spans="12:30" ht="14.25" customHeight="1">
      <c r="L253" s="13"/>
      <c r="M253" s="13"/>
      <c r="N253" s="13"/>
      <c r="O253" s="13"/>
      <c r="P253" s="13"/>
      <c r="Q253" s="13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</row>
    <row r="254" spans="12:30" ht="14.25" customHeight="1">
      <c r="L254" s="13"/>
      <c r="M254" s="13"/>
      <c r="N254" s="13"/>
      <c r="O254" s="13"/>
      <c r="P254" s="13"/>
      <c r="Q254" s="13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</row>
    <row r="255" spans="12:30" ht="14.25" customHeight="1">
      <c r="L255" s="13"/>
      <c r="M255" s="13"/>
      <c r="N255" s="13"/>
      <c r="O255" s="13"/>
      <c r="P255" s="13"/>
      <c r="Q255" s="13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</row>
    <row r="256" spans="12:30" ht="14.25" customHeight="1">
      <c r="L256" s="13"/>
      <c r="M256" s="13"/>
      <c r="N256" s="13"/>
      <c r="O256" s="13"/>
      <c r="P256" s="13"/>
      <c r="Q256" s="13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</row>
    <row r="257" spans="12:30" ht="14.25" customHeight="1">
      <c r="L257" s="13"/>
      <c r="M257" s="13"/>
      <c r="N257" s="13"/>
      <c r="O257" s="13"/>
      <c r="P257" s="13"/>
      <c r="Q257" s="13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</row>
    <row r="258" spans="12:30" ht="14.25" customHeight="1">
      <c r="L258" s="13"/>
      <c r="M258" s="13"/>
      <c r="N258" s="13"/>
      <c r="O258" s="13"/>
      <c r="P258" s="13"/>
      <c r="Q258" s="13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</row>
    <row r="259" spans="12:30" ht="14.25" customHeight="1">
      <c r="L259" s="13"/>
      <c r="M259" s="13"/>
      <c r="N259" s="13"/>
      <c r="O259" s="13"/>
      <c r="P259" s="13"/>
      <c r="Q259" s="13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</row>
    <row r="260" spans="12:30" ht="14.25" customHeight="1">
      <c r="L260" s="13"/>
      <c r="M260" s="13"/>
      <c r="N260" s="13"/>
      <c r="O260" s="13"/>
      <c r="P260" s="13"/>
      <c r="Q260" s="13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</row>
    <row r="261" spans="12:30" ht="14.25" customHeight="1">
      <c r="L261" s="13"/>
      <c r="M261" s="13"/>
      <c r="N261" s="13"/>
      <c r="O261" s="13"/>
      <c r="P261" s="13"/>
      <c r="Q261" s="13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</row>
    <row r="262" spans="12:30" ht="14.25" customHeight="1">
      <c r="L262" s="13"/>
      <c r="M262" s="13"/>
      <c r="N262" s="13"/>
      <c r="O262" s="13"/>
      <c r="P262" s="13"/>
      <c r="Q262" s="13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</row>
    <row r="263" spans="12:30" ht="14.25" customHeight="1">
      <c r="L263" s="13"/>
      <c r="M263" s="13"/>
      <c r="N263" s="13"/>
      <c r="O263" s="13"/>
      <c r="P263" s="13"/>
      <c r="Q263" s="13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</row>
    <row r="264" spans="12:30" ht="14.25" customHeight="1">
      <c r="L264" s="13"/>
      <c r="M264" s="13"/>
      <c r="N264" s="13"/>
      <c r="O264" s="13"/>
      <c r="P264" s="13"/>
      <c r="Q264" s="13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</row>
    <row r="265" spans="12:30" ht="14.25" customHeight="1">
      <c r="L265" s="13"/>
      <c r="M265" s="13"/>
      <c r="N265" s="13"/>
      <c r="O265" s="13"/>
      <c r="P265" s="13"/>
      <c r="Q265" s="13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</row>
    <row r="266" spans="12:30" ht="14.25" customHeight="1">
      <c r="L266" s="13"/>
      <c r="M266" s="13"/>
      <c r="N266" s="13"/>
      <c r="O266" s="13"/>
      <c r="P266" s="13"/>
      <c r="Q266" s="13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</row>
    <row r="267" spans="12:30" ht="14.25" customHeight="1">
      <c r="L267" s="13"/>
      <c r="M267" s="13"/>
      <c r="N267" s="13"/>
      <c r="O267" s="13"/>
      <c r="P267" s="13"/>
      <c r="Q267" s="13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</row>
    <row r="268" spans="12:30" ht="14.25" customHeight="1">
      <c r="L268" s="13"/>
      <c r="M268" s="13"/>
      <c r="N268" s="13"/>
      <c r="O268" s="13"/>
      <c r="P268" s="13"/>
      <c r="Q268" s="13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</row>
    <row r="269" spans="12:30" ht="14.25" customHeight="1">
      <c r="L269" s="13"/>
      <c r="M269" s="13"/>
      <c r="N269" s="13"/>
      <c r="O269" s="13"/>
      <c r="P269" s="13"/>
      <c r="Q269" s="13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</row>
    <row r="270" spans="12:30" ht="14.25" customHeight="1">
      <c r="L270" s="13"/>
      <c r="M270" s="13"/>
      <c r="N270" s="13"/>
      <c r="O270" s="13"/>
      <c r="P270" s="13"/>
      <c r="Q270" s="13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</row>
    <row r="271" spans="12:30" ht="14.25" customHeight="1">
      <c r="L271" s="13"/>
      <c r="M271" s="13"/>
      <c r="N271" s="13"/>
      <c r="O271" s="13"/>
      <c r="P271" s="13"/>
      <c r="Q271" s="13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</row>
    <row r="272" spans="12:30" ht="14.25" customHeight="1">
      <c r="L272" s="13"/>
      <c r="M272" s="13"/>
      <c r="N272" s="13"/>
      <c r="O272" s="13"/>
      <c r="P272" s="13"/>
      <c r="Q272" s="13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</row>
    <row r="273" spans="12:30" ht="14.25" customHeight="1">
      <c r="L273" s="13"/>
      <c r="M273" s="13"/>
      <c r="N273" s="13"/>
      <c r="O273" s="13"/>
      <c r="P273" s="13"/>
      <c r="Q273" s="13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</row>
    <row r="274" spans="12:30" ht="14.25" customHeight="1">
      <c r="L274" s="13"/>
      <c r="M274" s="13"/>
      <c r="N274" s="13"/>
      <c r="O274" s="13"/>
      <c r="P274" s="13"/>
      <c r="Q274" s="13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</row>
    <row r="275" spans="12:30" ht="14.25" customHeight="1">
      <c r="L275" s="13"/>
      <c r="M275" s="13"/>
      <c r="N275" s="13"/>
      <c r="O275" s="13"/>
      <c r="P275" s="13"/>
      <c r="Q275" s="13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</row>
    <row r="276" spans="12:30" ht="14.25" customHeight="1">
      <c r="L276" s="13"/>
      <c r="M276" s="13"/>
      <c r="N276" s="13"/>
      <c r="O276" s="13"/>
      <c r="P276" s="13"/>
      <c r="Q276" s="13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</row>
    <row r="277" spans="12:30" ht="14.25" customHeight="1">
      <c r="L277" s="13"/>
      <c r="M277" s="13"/>
      <c r="N277" s="13"/>
      <c r="O277" s="13"/>
      <c r="P277" s="13"/>
      <c r="Q277" s="13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</row>
    <row r="278" spans="12:30" ht="14.25" customHeight="1">
      <c r="L278" s="13"/>
      <c r="M278" s="13"/>
      <c r="N278" s="13"/>
      <c r="O278" s="13"/>
      <c r="P278" s="13"/>
      <c r="Q278" s="13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</row>
    <row r="279" spans="12:30" ht="14.25" customHeight="1">
      <c r="L279" s="13"/>
      <c r="M279" s="13"/>
      <c r="N279" s="13"/>
      <c r="O279" s="13"/>
      <c r="P279" s="13"/>
      <c r="Q279" s="13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</row>
    <row r="280" spans="12:30" ht="14.25" customHeight="1">
      <c r="L280" s="13"/>
      <c r="M280" s="13"/>
      <c r="N280" s="13"/>
      <c r="O280" s="13"/>
      <c r="P280" s="13"/>
      <c r="Q280" s="13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</row>
    <row r="281" spans="12:30" ht="14.25" customHeight="1">
      <c r="L281" s="13"/>
      <c r="M281" s="13"/>
      <c r="N281" s="13"/>
      <c r="O281" s="13"/>
      <c r="P281" s="13"/>
      <c r="Q281" s="13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</row>
    <row r="282" spans="12:30" ht="14.25" customHeight="1">
      <c r="L282" s="13"/>
      <c r="M282" s="13"/>
      <c r="N282" s="13"/>
      <c r="O282" s="13"/>
      <c r="P282" s="13"/>
      <c r="Q282" s="13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</row>
    <row r="283" spans="12:30" ht="14.25" customHeight="1">
      <c r="L283" s="13"/>
      <c r="M283" s="13"/>
      <c r="N283" s="13"/>
      <c r="O283" s="13"/>
      <c r="P283" s="13"/>
      <c r="Q283" s="13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</row>
    <row r="284" spans="12:30" ht="14.25" customHeight="1">
      <c r="L284" s="13"/>
      <c r="M284" s="13"/>
      <c r="N284" s="13"/>
      <c r="O284" s="13"/>
      <c r="P284" s="13"/>
      <c r="Q284" s="13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</row>
    <row r="285" spans="12:30" ht="14.25" customHeight="1">
      <c r="L285" s="13"/>
      <c r="M285" s="13"/>
      <c r="N285" s="13"/>
      <c r="O285" s="13"/>
      <c r="P285" s="13"/>
      <c r="Q285" s="13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</row>
    <row r="286" spans="12:30" ht="14.25" customHeight="1">
      <c r="L286" s="13"/>
      <c r="M286" s="13"/>
      <c r="N286" s="13"/>
      <c r="O286" s="13"/>
      <c r="P286" s="13"/>
      <c r="Q286" s="13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</row>
    <row r="287" spans="12:30" ht="14.25" customHeight="1">
      <c r="L287" s="13"/>
      <c r="M287" s="13"/>
      <c r="N287" s="13"/>
      <c r="O287" s="13"/>
      <c r="P287" s="13"/>
      <c r="Q287" s="13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</row>
    <row r="288" spans="12:30" ht="14.25" customHeight="1">
      <c r="L288" s="13"/>
      <c r="M288" s="13"/>
      <c r="N288" s="13"/>
      <c r="O288" s="13"/>
      <c r="P288" s="13"/>
      <c r="Q288" s="13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</row>
    <row r="289" spans="12:30" ht="14.25" customHeight="1">
      <c r="L289" s="13"/>
      <c r="M289" s="13"/>
      <c r="N289" s="13"/>
      <c r="O289" s="13"/>
      <c r="P289" s="13"/>
      <c r="Q289" s="13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</row>
    <row r="290" spans="12:30" ht="14.25" customHeight="1">
      <c r="L290" s="13"/>
      <c r="M290" s="13"/>
      <c r="N290" s="13"/>
      <c r="O290" s="13"/>
      <c r="P290" s="13"/>
      <c r="Q290" s="13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</row>
    <row r="291" spans="12:30" ht="14.25" customHeight="1">
      <c r="L291" s="13"/>
      <c r="M291" s="13"/>
      <c r="N291" s="13"/>
      <c r="O291" s="13"/>
      <c r="P291" s="13"/>
      <c r="Q291" s="13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</row>
    <row r="292" spans="12:30" ht="14.25" customHeight="1">
      <c r="L292" s="13"/>
      <c r="M292" s="13"/>
      <c r="N292" s="13"/>
      <c r="O292" s="13"/>
      <c r="P292" s="13"/>
      <c r="Q292" s="13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</row>
    <row r="293" spans="12:30" ht="14.25" customHeight="1">
      <c r="L293" s="13"/>
      <c r="M293" s="13"/>
      <c r="N293" s="13"/>
      <c r="O293" s="13"/>
      <c r="P293" s="13"/>
      <c r="Q293" s="13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</row>
    <row r="294" spans="12:30" ht="14.25" customHeight="1">
      <c r="L294" s="13"/>
      <c r="M294" s="13"/>
      <c r="N294" s="13"/>
      <c r="O294" s="13"/>
      <c r="P294" s="13"/>
      <c r="Q294" s="13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</row>
    <row r="295" spans="12:30" ht="14.25" customHeight="1">
      <c r="L295" s="13"/>
      <c r="M295" s="13"/>
      <c r="N295" s="13"/>
      <c r="O295" s="13"/>
      <c r="P295" s="13"/>
      <c r="Q295" s="13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</row>
    <row r="296" spans="12:30" ht="14.25" customHeight="1">
      <c r="L296" s="13"/>
      <c r="M296" s="13"/>
      <c r="N296" s="13"/>
      <c r="O296" s="13"/>
      <c r="P296" s="13"/>
      <c r="Q296" s="13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</row>
    <row r="297" spans="12:30" ht="14.25" customHeight="1">
      <c r="L297" s="13"/>
      <c r="M297" s="13"/>
      <c r="N297" s="13"/>
      <c r="O297" s="13"/>
      <c r="P297" s="13"/>
      <c r="Q297" s="13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</row>
    <row r="298" spans="12:30" ht="14.25" customHeight="1">
      <c r="L298" s="13"/>
      <c r="M298" s="13"/>
      <c r="N298" s="13"/>
      <c r="O298" s="13"/>
      <c r="P298" s="13"/>
      <c r="Q298" s="13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</row>
    <row r="299" spans="12:30" ht="14.25" customHeight="1">
      <c r="L299" s="13"/>
      <c r="M299" s="13"/>
      <c r="N299" s="13"/>
      <c r="O299" s="13"/>
      <c r="P299" s="13"/>
      <c r="Q299" s="13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</row>
    <row r="300" spans="12:30" ht="14.25" customHeight="1">
      <c r="L300" s="13"/>
      <c r="M300" s="13"/>
      <c r="N300" s="13"/>
      <c r="O300" s="13"/>
      <c r="P300" s="13"/>
      <c r="Q300" s="13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</row>
    <row r="301" spans="12:30" ht="14.25" customHeight="1">
      <c r="L301" s="13"/>
      <c r="M301" s="13"/>
      <c r="N301" s="13"/>
      <c r="O301" s="13"/>
      <c r="P301" s="13"/>
      <c r="Q301" s="13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</row>
    <row r="302" spans="12:30" ht="14.25" customHeight="1">
      <c r="L302" s="13"/>
      <c r="M302" s="13"/>
      <c r="N302" s="13"/>
      <c r="O302" s="13"/>
      <c r="P302" s="13"/>
      <c r="Q302" s="13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</row>
    <row r="303" spans="12:30" ht="14.25" customHeight="1">
      <c r="L303" s="13"/>
      <c r="M303" s="13"/>
      <c r="N303" s="13"/>
      <c r="O303" s="13"/>
      <c r="P303" s="13"/>
      <c r="Q303" s="13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</row>
    <row r="304" spans="12:30" ht="14.25" customHeight="1">
      <c r="L304" s="13"/>
      <c r="M304" s="13"/>
      <c r="N304" s="13"/>
      <c r="O304" s="13"/>
      <c r="P304" s="13"/>
      <c r="Q304" s="13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</row>
    <row r="305" spans="12:30" ht="14.25" customHeight="1">
      <c r="L305" s="13"/>
      <c r="M305" s="13"/>
      <c r="N305" s="13"/>
      <c r="O305" s="13"/>
      <c r="P305" s="13"/>
      <c r="Q305" s="13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</row>
    <row r="306" spans="12:30" ht="14.25" customHeight="1">
      <c r="L306" s="13"/>
      <c r="M306" s="13"/>
      <c r="N306" s="13"/>
      <c r="O306" s="13"/>
      <c r="P306" s="13"/>
      <c r="Q306" s="13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</row>
    <row r="307" spans="12:30" ht="14.25" customHeight="1">
      <c r="L307" s="13"/>
      <c r="M307" s="13"/>
      <c r="N307" s="13"/>
      <c r="O307" s="13"/>
      <c r="P307" s="13"/>
      <c r="Q307" s="13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</row>
    <row r="308" spans="12:30" ht="14.25" customHeight="1">
      <c r="L308" s="13"/>
      <c r="M308" s="13"/>
      <c r="N308" s="13"/>
      <c r="O308" s="13"/>
      <c r="P308" s="13"/>
      <c r="Q308" s="13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</row>
    <row r="309" spans="12:30" ht="14.25" customHeight="1">
      <c r="L309" s="13"/>
      <c r="M309" s="13"/>
      <c r="N309" s="13"/>
      <c r="O309" s="13"/>
      <c r="P309" s="13"/>
      <c r="Q309" s="13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</row>
    <row r="310" spans="12:30" ht="14.25" customHeight="1">
      <c r="L310" s="13"/>
      <c r="M310" s="13"/>
      <c r="N310" s="13"/>
      <c r="O310" s="13"/>
      <c r="P310" s="13"/>
      <c r="Q310" s="13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</row>
    <row r="311" spans="12:30" ht="14.25" customHeight="1">
      <c r="L311" s="13"/>
      <c r="M311" s="13"/>
      <c r="N311" s="13"/>
      <c r="O311" s="13"/>
      <c r="P311" s="13"/>
      <c r="Q311" s="13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</row>
    <row r="312" spans="12:30" ht="14.25" customHeight="1">
      <c r="L312" s="13"/>
      <c r="M312" s="13"/>
      <c r="N312" s="13"/>
      <c r="O312" s="13"/>
      <c r="P312" s="13"/>
      <c r="Q312" s="13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</row>
    <row r="313" spans="12:30" ht="14.25" customHeight="1">
      <c r="L313" s="13"/>
      <c r="M313" s="13"/>
      <c r="N313" s="13"/>
      <c r="O313" s="13"/>
      <c r="P313" s="13"/>
      <c r="Q313" s="13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</row>
    <row r="314" spans="12:30" ht="14.25" customHeight="1">
      <c r="L314" s="13"/>
      <c r="M314" s="13"/>
      <c r="N314" s="13"/>
      <c r="O314" s="13"/>
      <c r="P314" s="13"/>
      <c r="Q314" s="13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</row>
    <row r="315" spans="12:30" ht="14.25" customHeight="1">
      <c r="L315" s="13"/>
      <c r="M315" s="13"/>
      <c r="N315" s="13"/>
      <c r="O315" s="13"/>
      <c r="P315" s="13"/>
      <c r="Q315" s="13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</row>
    <row r="316" spans="12:30" ht="14.25" customHeight="1">
      <c r="L316" s="13"/>
      <c r="M316" s="13"/>
      <c r="N316" s="13"/>
      <c r="O316" s="13"/>
      <c r="P316" s="13"/>
      <c r="Q316" s="13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</row>
    <row r="317" spans="12:30" ht="14.25" customHeight="1">
      <c r="L317" s="13"/>
      <c r="M317" s="13"/>
      <c r="N317" s="13"/>
      <c r="O317" s="13"/>
      <c r="P317" s="13"/>
      <c r="Q317" s="13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</row>
    <row r="318" spans="12:30" ht="14.25" customHeight="1">
      <c r="L318" s="13"/>
      <c r="M318" s="13"/>
      <c r="N318" s="13"/>
      <c r="O318" s="13"/>
      <c r="P318" s="13"/>
      <c r="Q318" s="13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</row>
    <row r="319" spans="12:30" ht="14.25" customHeight="1">
      <c r="L319" s="13"/>
      <c r="M319" s="13"/>
      <c r="N319" s="13"/>
      <c r="O319" s="13"/>
      <c r="P319" s="13"/>
      <c r="Q319" s="13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</row>
    <row r="320" spans="12:30" ht="14.25" customHeight="1">
      <c r="L320" s="13"/>
      <c r="M320" s="13"/>
      <c r="N320" s="13"/>
      <c r="O320" s="13"/>
      <c r="P320" s="13"/>
      <c r="Q320" s="13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</row>
    <row r="321" spans="12:30" ht="14.25" customHeight="1">
      <c r="L321" s="13"/>
      <c r="M321" s="13"/>
      <c r="N321" s="13"/>
      <c r="O321" s="13"/>
      <c r="P321" s="13"/>
      <c r="Q321" s="13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</row>
    <row r="322" spans="12:30" ht="14.25" customHeight="1">
      <c r="L322" s="13"/>
      <c r="M322" s="13"/>
      <c r="N322" s="13"/>
      <c r="O322" s="13"/>
      <c r="P322" s="13"/>
      <c r="Q322" s="13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</row>
    <row r="323" spans="12:30" ht="14.25" customHeight="1">
      <c r="L323" s="13"/>
      <c r="M323" s="13"/>
      <c r="N323" s="13"/>
      <c r="O323" s="13"/>
      <c r="P323" s="13"/>
      <c r="Q323" s="13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</row>
    <row r="324" spans="12:30" ht="14.25" customHeight="1">
      <c r="L324" s="13"/>
      <c r="M324" s="13"/>
      <c r="N324" s="13"/>
      <c r="O324" s="13"/>
      <c r="P324" s="13"/>
      <c r="Q324" s="13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</row>
    <row r="325" spans="12:30" ht="14.25" customHeight="1">
      <c r="L325" s="13"/>
      <c r="M325" s="13"/>
      <c r="N325" s="13"/>
      <c r="O325" s="13"/>
      <c r="P325" s="13"/>
      <c r="Q325" s="13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</row>
    <row r="326" spans="12:30" ht="14.25" customHeight="1">
      <c r="L326" s="13"/>
      <c r="M326" s="13"/>
      <c r="N326" s="13"/>
      <c r="O326" s="13"/>
      <c r="P326" s="13"/>
      <c r="Q326" s="13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</row>
    <row r="327" spans="12:30" ht="14.25" customHeight="1">
      <c r="L327" s="13"/>
      <c r="M327" s="13"/>
      <c r="N327" s="13"/>
      <c r="O327" s="13"/>
      <c r="P327" s="13"/>
      <c r="Q327" s="13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</row>
    <row r="328" spans="12:30" ht="14.25" customHeight="1">
      <c r="L328" s="13"/>
      <c r="M328" s="13"/>
      <c r="N328" s="13"/>
      <c r="O328" s="13"/>
      <c r="P328" s="13"/>
      <c r="Q328" s="13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</row>
    <row r="329" spans="12:30" ht="14.25" customHeight="1">
      <c r="L329" s="13"/>
      <c r="M329" s="13"/>
      <c r="N329" s="13"/>
      <c r="O329" s="13"/>
      <c r="P329" s="13"/>
      <c r="Q329" s="13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</row>
    <row r="330" spans="12:30" ht="14.25" customHeight="1">
      <c r="L330" s="13"/>
      <c r="M330" s="13"/>
      <c r="N330" s="13"/>
      <c r="O330" s="13"/>
      <c r="P330" s="13"/>
      <c r="Q330" s="13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</row>
    <row r="331" spans="12:30" ht="14.25" customHeight="1">
      <c r="L331" s="13"/>
      <c r="M331" s="13"/>
      <c r="N331" s="13"/>
      <c r="O331" s="13"/>
      <c r="P331" s="13"/>
      <c r="Q331" s="13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</row>
    <row r="332" spans="12:30" ht="14.25" customHeight="1">
      <c r="L332" s="13"/>
      <c r="M332" s="13"/>
      <c r="N332" s="13"/>
      <c r="O332" s="13"/>
      <c r="P332" s="13"/>
      <c r="Q332" s="13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</row>
    <row r="333" spans="12:30" ht="14.25" customHeight="1">
      <c r="L333" s="13"/>
      <c r="M333" s="13"/>
      <c r="N333" s="13"/>
      <c r="O333" s="13"/>
      <c r="P333" s="13"/>
      <c r="Q333" s="13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</row>
    <row r="334" spans="12:30" ht="14.25" customHeight="1">
      <c r="L334" s="13"/>
      <c r="M334" s="13"/>
      <c r="N334" s="13"/>
      <c r="O334" s="13"/>
      <c r="P334" s="13"/>
      <c r="Q334" s="13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</row>
    <row r="335" spans="12:30" ht="14.25" customHeight="1">
      <c r="L335" s="13"/>
      <c r="M335" s="13"/>
      <c r="N335" s="13"/>
      <c r="O335" s="13"/>
      <c r="P335" s="13"/>
      <c r="Q335" s="13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</row>
    <row r="336" spans="12:30" ht="14.25" customHeight="1">
      <c r="L336" s="13"/>
      <c r="M336" s="13"/>
      <c r="N336" s="13"/>
      <c r="O336" s="13"/>
      <c r="P336" s="13"/>
      <c r="Q336" s="13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</row>
    <row r="337" spans="12:30" ht="14.25" customHeight="1">
      <c r="L337" s="13"/>
      <c r="M337" s="13"/>
      <c r="N337" s="13"/>
      <c r="O337" s="13"/>
      <c r="P337" s="13"/>
      <c r="Q337" s="13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</row>
    <row r="338" spans="12:30" ht="14.25" customHeight="1">
      <c r="L338" s="13"/>
      <c r="M338" s="13"/>
      <c r="N338" s="13"/>
      <c r="O338" s="13"/>
      <c r="P338" s="13"/>
      <c r="Q338" s="13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</row>
    <row r="339" spans="12:30" ht="14.25" customHeight="1">
      <c r="L339" s="13"/>
      <c r="M339" s="13"/>
      <c r="N339" s="13"/>
      <c r="O339" s="13"/>
      <c r="P339" s="13"/>
      <c r="Q339" s="13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</row>
    <row r="340" spans="12:30" ht="14.25" customHeight="1">
      <c r="L340" s="13"/>
      <c r="M340" s="13"/>
      <c r="N340" s="13"/>
      <c r="O340" s="13"/>
      <c r="P340" s="13"/>
      <c r="Q340" s="13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</row>
    <row r="341" spans="12:30" ht="14.25" customHeight="1">
      <c r="L341" s="13"/>
      <c r="M341" s="13"/>
      <c r="N341" s="13"/>
      <c r="O341" s="13"/>
      <c r="P341" s="13"/>
      <c r="Q341" s="13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</row>
    <row r="342" spans="12:30" ht="14.25" customHeight="1">
      <c r="L342" s="13"/>
      <c r="M342" s="13"/>
      <c r="N342" s="13"/>
      <c r="O342" s="13"/>
      <c r="P342" s="13"/>
      <c r="Q342" s="13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</row>
    <row r="343" spans="12:30" ht="14.25" customHeight="1">
      <c r="L343" s="13"/>
      <c r="M343" s="13"/>
      <c r="N343" s="13"/>
      <c r="O343" s="13"/>
      <c r="P343" s="13"/>
      <c r="Q343" s="13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</row>
    <row r="344" spans="12:30" ht="14.25" customHeight="1">
      <c r="L344" s="13"/>
      <c r="M344" s="13"/>
      <c r="N344" s="13"/>
      <c r="O344" s="13"/>
      <c r="P344" s="13"/>
      <c r="Q344" s="13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</row>
    <row r="345" spans="12:30" ht="14.25" customHeight="1">
      <c r="L345" s="13"/>
      <c r="M345" s="13"/>
      <c r="N345" s="13"/>
      <c r="O345" s="13"/>
      <c r="P345" s="13"/>
      <c r="Q345" s="13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</row>
    <row r="346" spans="12:30" ht="14.25" customHeight="1">
      <c r="L346" s="13"/>
      <c r="M346" s="13"/>
      <c r="N346" s="13"/>
      <c r="O346" s="13"/>
      <c r="P346" s="13"/>
      <c r="Q346" s="13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</row>
    <row r="347" spans="12:30" ht="14.25" customHeight="1">
      <c r="L347" s="13"/>
      <c r="M347" s="13"/>
      <c r="N347" s="13"/>
      <c r="O347" s="13"/>
      <c r="P347" s="13"/>
      <c r="Q347" s="13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</row>
    <row r="348" spans="12:30" ht="14.25" customHeight="1">
      <c r="L348" s="13"/>
      <c r="M348" s="13"/>
      <c r="N348" s="13"/>
      <c r="O348" s="13"/>
      <c r="P348" s="13"/>
      <c r="Q348" s="13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</row>
    <row r="349" spans="12:30" ht="14.25" customHeight="1">
      <c r="L349" s="13"/>
      <c r="M349" s="13"/>
      <c r="N349" s="13"/>
      <c r="O349" s="13"/>
      <c r="P349" s="13"/>
      <c r="Q349" s="13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</row>
    <row r="350" spans="12:30" ht="14.25" customHeight="1">
      <c r="L350" s="13"/>
      <c r="M350" s="13"/>
      <c r="N350" s="13"/>
      <c r="O350" s="13"/>
      <c r="P350" s="13"/>
      <c r="Q350" s="13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</row>
    <row r="351" spans="12:30" ht="14.25" customHeight="1">
      <c r="L351" s="13"/>
      <c r="M351" s="13"/>
      <c r="N351" s="13"/>
      <c r="O351" s="13"/>
      <c r="P351" s="13"/>
      <c r="Q351" s="13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</row>
    <row r="352" spans="12:30" ht="14.25" customHeight="1">
      <c r="L352" s="13"/>
      <c r="M352" s="13"/>
      <c r="N352" s="13"/>
      <c r="O352" s="13"/>
      <c r="P352" s="13"/>
      <c r="Q352" s="13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</row>
    <row r="353" spans="12:30" ht="14.25" customHeight="1">
      <c r="L353" s="13"/>
      <c r="M353" s="13"/>
      <c r="N353" s="13"/>
      <c r="O353" s="13"/>
      <c r="P353" s="13"/>
      <c r="Q353" s="13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</row>
    <row r="354" spans="12:30" ht="14.25" customHeight="1">
      <c r="L354" s="13"/>
      <c r="M354" s="13"/>
      <c r="N354" s="13"/>
      <c r="O354" s="13"/>
      <c r="P354" s="13"/>
      <c r="Q354" s="13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</row>
    <row r="355" spans="12:30" ht="14.25" customHeight="1">
      <c r="L355" s="13"/>
      <c r="M355" s="13"/>
      <c r="N355" s="13"/>
      <c r="O355" s="13"/>
      <c r="P355" s="13"/>
      <c r="Q355" s="13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</row>
    <row r="356" spans="12:30" ht="14.25" customHeight="1">
      <c r="L356" s="13"/>
      <c r="M356" s="13"/>
      <c r="N356" s="13"/>
      <c r="O356" s="13"/>
      <c r="P356" s="13"/>
      <c r="Q356" s="13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</row>
    <row r="357" spans="12:30" ht="14.25" customHeight="1">
      <c r="L357" s="13"/>
      <c r="M357" s="13"/>
      <c r="N357" s="13"/>
      <c r="O357" s="13"/>
      <c r="P357" s="13"/>
      <c r="Q357" s="13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</row>
    <row r="358" spans="12:30" ht="14.25" customHeight="1">
      <c r="L358" s="13"/>
      <c r="M358" s="13"/>
      <c r="N358" s="13"/>
      <c r="O358" s="13"/>
      <c r="P358" s="13"/>
      <c r="Q358" s="13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</row>
    <row r="359" spans="12:30" ht="14.25" customHeight="1">
      <c r="L359" s="13"/>
      <c r="M359" s="13"/>
      <c r="N359" s="13"/>
      <c r="O359" s="13"/>
      <c r="P359" s="13"/>
      <c r="Q359" s="13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</row>
    <row r="360" spans="12:30" ht="14.25" customHeight="1">
      <c r="L360" s="13"/>
      <c r="M360" s="13"/>
      <c r="N360" s="13"/>
      <c r="O360" s="13"/>
      <c r="P360" s="13"/>
      <c r="Q360" s="13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</row>
    <row r="361" spans="12:30" ht="14.25" customHeight="1">
      <c r="L361" s="13"/>
      <c r="M361" s="13"/>
      <c r="N361" s="13"/>
      <c r="O361" s="13"/>
      <c r="P361" s="13"/>
      <c r="Q361" s="13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</row>
    <row r="362" spans="12:30" ht="14.25" customHeight="1">
      <c r="L362" s="13"/>
      <c r="M362" s="13"/>
      <c r="N362" s="13"/>
      <c r="O362" s="13"/>
      <c r="P362" s="13"/>
      <c r="Q362" s="13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</row>
    <row r="363" spans="12:30" ht="14.25" customHeight="1">
      <c r="L363" s="13"/>
      <c r="M363" s="13"/>
      <c r="N363" s="13"/>
      <c r="O363" s="13"/>
      <c r="P363" s="13"/>
      <c r="Q363" s="13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</row>
    <row r="364" spans="12:30" ht="14.25" customHeight="1">
      <c r="L364" s="13"/>
      <c r="M364" s="13"/>
      <c r="N364" s="13"/>
      <c r="O364" s="13"/>
      <c r="P364" s="13"/>
      <c r="Q364" s="13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</row>
    <row r="365" spans="12:30" ht="14.25" customHeight="1">
      <c r="L365" s="13"/>
      <c r="M365" s="13"/>
      <c r="N365" s="13"/>
      <c r="O365" s="13"/>
      <c r="P365" s="13"/>
      <c r="Q365" s="13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</row>
    <row r="366" spans="12:30" ht="14.25" customHeight="1">
      <c r="L366" s="13"/>
      <c r="M366" s="13"/>
      <c r="N366" s="13"/>
      <c r="O366" s="13"/>
      <c r="P366" s="13"/>
      <c r="Q366" s="13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</row>
    <row r="367" spans="12:30" ht="14.25" customHeight="1">
      <c r="L367" s="13"/>
      <c r="M367" s="13"/>
      <c r="N367" s="13"/>
      <c r="O367" s="13"/>
      <c r="P367" s="13"/>
      <c r="Q367" s="13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</row>
    <row r="368" spans="12:30" ht="14.25" customHeight="1">
      <c r="L368" s="13"/>
      <c r="M368" s="13"/>
      <c r="N368" s="13"/>
      <c r="O368" s="13"/>
      <c r="P368" s="13"/>
      <c r="Q368" s="13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</row>
    <row r="369" spans="12:30" ht="14.25" customHeight="1">
      <c r="L369" s="13"/>
      <c r="M369" s="13"/>
      <c r="N369" s="13"/>
      <c r="O369" s="13"/>
      <c r="P369" s="13"/>
      <c r="Q369" s="13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</row>
    <row r="370" spans="12:30" ht="14.25" customHeight="1">
      <c r="L370" s="13"/>
      <c r="M370" s="13"/>
      <c r="N370" s="13"/>
      <c r="O370" s="13"/>
      <c r="P370" s="13"/>
      <c r="Q370" s="13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</row>
    <row r="371" spans="12:30" ht="14.25" customHeight="1">
      <c r="L371" s="13"/>
      <c r="M371" s="13"/>
      <c r="N371" s="13"/>
      <c r="O371" s="13"/>
      <c r="P371" s="13"/>
      <c r="Q371" s="13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</row>
    <row r="372" spans="12:30" ht="14.25" customHeight="1">
      <c r="L372" s="13"/>
      <c r="M372" s="13"/>
      <c r="N372" s="13"/>
      <c r="O372" s="13"/>
      <c r="P372" s="13"/>
      <c r="Q372" s="13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</row>
  </sheetData>
  <sheetProtection/>
  <mergeCells count="597">
    <mergeCell ref="B221:B222"/>
    <mergeCell ref="B228:B229"/>
    <mergeCell ref="B206:B207"/>
    <mergeCell ref="B209:B210"/>
    <mergeCell ref="B211:B212"/>
    <mergeCell ref="B213:B214"/>
    <mergeCell ref="B216:B217"/>
    <mergeCell ref="B218:B220"/>
    <mergeCell ref="B188:B189"/>
    <mergeCell ref="B191:B192"/>
    <mergeCell ref="B193:B194"/>
    <mergeCell ref="B195:B196"/>
    <mergeCell ref="B201:B202"/>
    <mergeCell ref="B204:B205"/>
    <mergeCell ref="B169:B171"/>
    <mergeCell ref="B172:B173"/>
    <mergeCell ref="B174:B176"/>
    <mergeCell ref="B177:B178"/>
    <mergeCell ref="B179:B181"/>
    <mergeCell ref="B185:B186"/>
    <mergeCell ref="B124:B125"/>
    <mergeCell ref="B129:B131"/>
    <mergeCell ref="B132:B133"/>
    <mergeCell ref="B136:B139"/>
    <mergeCell ref="B149:B152"/>
    <mergeCell ref="B153:B155"/>
    <mergeCell ref="B76:B77"/>
    <mergeCell ref="B78:B79"/>
    <mergeCell ref="B82:B83"/>
    <mergeCell ref="B84:B85"/>
    <mergeCell ref="B115:B116"/>
    <mergeCell ref="B117:B119"/>
    <mergeCell ref="B57:B58"/>
    <mergeCell ref="B60:B61"/>
    <mergeCell ref="B64:B65"/>
    <mergeCell ref="B67:B68"/>
    <mergeCell ref="B71:B72"/>
    <mergeCell ref="B73:B74"/>
    <mergeCell ref="M54:M56"/>
    <mergeCell ref="M58:M60"/>
    <mergeCell ref="B14:B16"/>
    <mergeCell ref="B17:B20"/>
    <mergeCell ref="B23:B24"/>
    <mergeCell ref="B25:B28"/>
    <mergeCell ref="B29:B32"/>
    <mergeCell ref="B41:B42"/>
    <mergeCell ref="B39:B40"/>
    <mergeCell ref="B55:B56"/>
    <mergeCell ref="G193:G194"/>
    <mergeCell ref="C193:C194"/>
    <mergeCell ref="D193:D194"/>
    <mergeCell ref="B140:B141"/>
    <mergeCell ref="B143:B144"/>
    <mergeCell ref="B145:B147"/>
    <mergeCell ref="B156:B159"/>
    <mergeCell ref="B160:B162"/>
    <mergeCell ref="B164:B165"/>
    <mergeCell ref="B166:B168"/>
    <mergeCell ref="C120:C121"/>
    <mergeCell ref="D120:D121"/>
    <mergeCell ref="E120:E121"/>
    <mergeCell ref="F120:F121"/>
    <mergeCell ref="A193:A194"/>
    <mergeCell ref="A132:A133"/>
    <mergeCell ref="E193:E194"/>
    <mergeCell ref="F193:F194"/>
    <mergeCell ref="B120:B121"/>
    <mergeCell ref="B122:B123"/>
    <mergeCell ref="C140:C141"/>
    <mergeCell ref="D140:D141"/>
    <mergeCell ref="E140:E141"/>
    <mergeCell ref="F140:F141"/>
    <mergeCell ref="C132:C133"/>
    <mergeCell ref="D132:D133"/>
    <mergeCell ref="E132:E133"/>
    <mergeCell ref="F132:F133"/>
    <mergeCell ref="D136:D139"/>
    <mergeCell ref="E136:E139"/>
    <mergeCell ref="F228:F229"/>
    <mergeCell ref="J195:J196"/>
    <mergeCell ref="J193:J194"/>
    <mergeCell ref="D143:D144"/>
    <mergeCell ref="G140:G141"/>
    <mergeCell ref="J140:J141"/>
    <mergeCell ref="G143:G144"/>
    <mergeCell ref="F145:F147"/>
    <mergeCell ref="J145:J147"/>
    <mergeCell ref="J143:J144"/>
    <mergeCell ref="G9:G11"/>
    <mergeCell ref="J9:J11"/>
    <mergeCell ref="A9:A11"/>
    <mergeCell ref="B9:B11"/>
    <mergeCell ref="C9:C11"/>
    <mergeCell ref="D9:D11"/>
    <mergeCell ref="E9:E11"/>
    <mergeCell ref="F9:F11"/>
    <mergeCell ref="K37:K38"/>
    <mergeCell ref="K39:K40"/>
    <mergeCell ref="K41:K42"/>
    <mergeCell ref="K46:K48"/>
    <mergeCell ref="K9:K11"/>
    <mergeCell ref="K29:K32"/>
    <mergeCell ref="K25:K28"/>
    <mergeCell ref="K76:K77"/>
    <mergeCell ref="K78:K79"/>
    <mergeCell ref="K82:K83"/>
    <mergeCell ref="K84:K85"/>
    <mergeCell ref="K64:K65"/>
    <mergeCell ref="K67:K68"/>
    <mergeCell ref="K71:K72"/>
    <mergeCell ref="K73:K74"/>
    <mergeCell ref="K143:K144"/>
    <mergeCell ref="K145:K147"/>
    <mergeCell ref="K120:K121"/>
    <mergeCell ref="K111:K112"/>
    <mergeCell ref="K113:K114"/>
    <mergeCell ref="K115:K116"/>
    <mergeCell ref="K117:K119"/>
    <mergeCell ref="E1:K4"/>
    <mergeCell ref="A5:K8"/>
    <mergeCell ref="K228:K229"/>
    <mergeCell ref="K193:K194"/>
    <mergeCell ref="K195:K196"/>
    <mergeCell ref="K209:K210"/>
    <mergeCell ref="K149:K152"/>
    <mergeCell ref="K153:K155"/>
    <mergeCell ref="K132:K133"/>
    <mergeCell ref="K140:K141"/>
    <mergeCell ref="A14:A16"/>
    <mergeCell ref="A17:A20"/>
    <mergeCell ref="A23:A24"/>
    <mergeCell ref="A25:A28"/>
    <mergeCell ref="A29:A32"/>
    <mergeCell ref="A37:A38"/>
    <mergeCell ref="A39:A40"/>
    <mergeCell ref="A41:A42"/>
    <mergeCell ref="A46:A48"/>
    <mergeCell ref="A50:A52"/>
    <mergeCell ref="A55:A56"/>
    <mergeCell ref="A57:A58"/>
    <mergeCell ref="A60:A63"/>
    <mergeCell ref="A64:A65"/>
    <mergeCell ref="A67:A68"/>
    <mergeCell ref="A71:A72"/>
    <mergeCell ref="A73:A74"/>
    <mergeCell ref="A76:A77"/>
    <mergeCell ref="A78:A79"/>
    <mergeCell ref="A82:A83"/>
    <mergeCell ref="A84:A85"/>
    <mergeCell ref="A103:A105"/>
    <mergeCell ref="A106:A107"/>
    <mergeCell ref="A108:A110"/>
    <mergeCell ref="A111:A112"/>
    <mergeCell ref="A113:A114"/>
    <mergeCell ref="A115:A116"/>
    <mergeCell ref="A117:A119"/>
    <mergeCell ref="A122:A123"/>
    <mergeCell ref="A124:A125"/>
    <mergeCell ref="A120:A121"/>
    <mergeCell ref="A129:A131"/>
    <mergeCell ref="A136:A139"/>
    <mergeCell ref="A143:A144"/>
    <mergeCell ref="A145:A147"/>
    <mergeCell ref="A149:A152"/>
    <mergeCell ref="A153:A155"/>
    <mergeCell ref="A140:A141"/>
    <mergeCell ref="A156:A159"/>
    <mergeCell ref="A160:A162"/>
    <mergeCell ref="A164:A165"/>
    <mergeCell ref="A166:A168"/>
    <mergeCell ref="A169:A171"/>
    <mergeCell ref="A172:A173"/>
    <mergeCell ref="A174:A176"/>
    <mergeCell ref="A177:A178"/>
    <mergeCell ref="A179:A181"/>
    <mergeCell ref="A185:A186"/>
    <mergeCell ref="A188:A189"/>
    <mergeCell ref="A191:A192"/>
    <mergeCell ref="A221:A222"/>
    <mergeCell ref="A223:A225"/>
    <mergeCell ref="A230:A231"/>
    <mergeCell ref="A195:A196"/>
    <mergeCell ref="A201:A202"/>
    <mergeCell ref="A204:A205"/>
    <mergeCell ref="A206:A207"/>
    <mergeCell ref="A209:A210"/>
    <mergeCell ref="A211:A212"/>
    <mergeCell ref="A228:A229"/>
    <mergeCell ref="A232:A233"/>
    <mergeCell ref="D14:D16"/>
    <mergeCell ref="E14:E16"/>
    <mergeCell ref="F14:F16"/>
    <mergeCell ref="D23:D24"/>
    <mergeCell ref="E23:E24"/>
    <mergeCell ref="F23:F24"/>
    <mergeCell ref="A213:A214"/>
    <mergeCell ref="A216:A217"/>
    <mergeCell ref="A218:A220"/>
    <mergeCell ref="D25:D28"/>
    <mergeCell ref="E25:E28"/>
    <mergeCell ref="F25:F28"/>
    <mergeCell ref="J25:J28"/>
    <mergeCell ref="J14:J16"/>
    <mergeCell ref="D17:D20"/>
    <mergeCell ref="E17:E20"/>
    <mergeCell ref="F17:F20"/>
    <mergeCell ref="J17:J20"/>
    <mergeCell ref="G25:G28"/>
    <mergeCell ref="D37:D38"/>
    <mergeCell ref="E37:E38"/>
    <mergeCell ref="F37:F38"/>
    <mergeCell ref="J37:J38"/>
    <mergeCell ref="G37:G38"/>
    <mergeCell ref="D29:D32"/>
    <mergeCell ref="E29:E32"/>
    <mergeCell ref="F29:F32"/>
    <mergeCell ref="J29:J32"/>
    <mergeCell ref="G29:G32"/>
    <mergeCell ref="D41:D42"/>
    <mergeCell ref="E41:E42"/>
    <mergeCell ref="F41:F42"/>
    <mergeCell ref="J41:J42"/>
    <mergeCell ref="G41:G42"/>
    <mergeCell ref="D39:D40"/>
    <mergeCell ref="E39:E40"/>
    <mergeCell ref="F39:F40"/>
    <mergeCell ref="J39:J40"/>
    <mergeCell ref="G39:G40"/>
    <mergeCell ref="J46:J48"/>
    <mergeCell ref="D50:D52"/>
    <mergeCell ref="E50:E52"/>
    <mergeCell ref="F50:F52"/>
    <mergeCell ref="J50:J52"/>
    <mergeCell ref="G46:G48"/>
    <mergeCell ref="G50:G52"/>
    <mergeCell ref="D46:D48"/>
    <mergeCell ref="E46:E48"/>
    <mergeCell ref="F46:F48"/>
    <mergeCell ref="D57:D58"/>
    <mergeCell ref="E57:E58"/>
    <mergeCell ref="F57:F58"/>
    <mergeCell ref="J57:J58"/>
    <mergeCell ref="D55:D56"/>
    <mergeCell ref="E55:E56"/>
    <mergeCell ref="F55:F56"/>
    <mergeCell ref="J55:J56"/>
    <mergeCell ref="D64:D65"/>
    <mergeCell ref="E64:E65"/>
    <mergeCell ref="F64:F65"/>
    <mergeCell ref="J64:J65"/>
    <mergeCell ref="G64:G65"/>
    <mergeCell ref="D60:D63"/>
    <mergeCell ref="E60:E63"/>
    <mergeCell ref="F60:F63"/>
    <mergeCell ref="J60:J63"/>
    <mergeCell ref="D71:D72"/>
    <mergeCell ref="E71:E72"/>
    <mergeCell ref="F71:F72"/>
    <mergeCell ref="J71:J72"/>
    <mergeCell ref="G71:G72"/>
    <mergeCell ref="D67:D68"/>
    <mergeCell ref="E67:E68"/>
    <mergeCell ref="F67:F68"/>
    <mergeCell ref="J67:J68"/>
    <mergeCell ref="G67:G68"/>
    <mergeCell ref="D76:D77"/>
    <mergeCell ref="E76:E77"/>
    <mergeCell ref="F76:F77"/>
    <mergeCell ref="J76:J77"/>
    <mergeCell ref="G76:G77"/>
    <mergeCell ref="D73:D74"/>
    <mergeCell ref="E73:E74"/>
    <mergeCell ref="F73:F74"/>
    <mergeCell ref="J73:J74"/>
    <mergeCell ref="G73:G74"/>
    <mergeCell ref="J82:J83"/>
    <mergeCell ref="G82:G83"/>
    <mergeCell ref="D78:D79"/>
    <mergeCell ref="E78:E79"/>
    <mergeCell ref="F78:F79"/>
    <mergeCell ref="J78:J79"/>
    <mergeCell ref="G78:G79"/>
    <mergeCell ref="G84:G85"/>
    <mergeCell ref="D84:D85"/>
    <mergeCell ref="E84:E85"/>
    <mergeCell ref="G103:G105"/>
    <mergeCell ref="D82:D83"/>
    <mergeCell ref="E82:E83"/>
    <mergeCell ref="F82:F83"/>
    <mergeCell ref="D106:D107"/>
    <mergeCell ref="E106:E107"/>
    <mergeCell ref="F106:F107"/>
    <mergeCell ref="J106:J107"/>
    <mergeCell ref="F84:F85"/>
    <mergeCell ref="J84:J85"/>
    <mergeCell ref="D103:D105"/>
    <mergeCell ref="E103:E105"/>
    <mergeCell ref="F103:F105"/>
    <mergeCell ref="J103:J105"/>
    <mergeCell ref="D111:D112"/>
    <mergeCell ref="E111:E112"/>
    <mergeCell ref="F111:F112"/>
    <mergeCell ref="J111:J112"/>
    <mergeCell ref="G111:G112"/>
    <mergeCell ref="D108:D110"/>
    <mergeCell ref="E108:E110"/>
    <mergeCell ref="F108:F110"/>
    <mergeCell ref="J108:J110"/>
    <mergeCell ref="D115:D116"/>
    <mergeCell ref="E115:E116"/>
    <mergeCell ref="F115:F116"/>
    <mergeCell ref="J115:J116"/>
    <mergeCell ref="G115:G116"/>
    <mergeCell ref="D113:D114"/>
    <mergeCell ref="E113:E114"/>
    <mergeCell ref="F113:F114"/>
    <mergeCell ref="J113:J114"/>
    <mergeCell ref="G113:G114"/>
    <mergeCell ref="D122:D123"/>
    <mergeCell ref="E122:E123"/>
    <mergeCell ref="F122:F123"/>
    <mergeCell ref="D117:D119"/>
    <mergeCell ref="E117:E119"/>
    <mergeCell ref="F117:F119"/>
    <mergeCell ref="D129:D131"/>
    <mergeCell ref="E129:E131"/>
    <mergeCell ref="F129:F131"/>
    <mergeCell ref="J129:J131"/>
    <mergeCell ref="J122:J123"/>
    <mergeCell ref="D124:D125"/>
    <mergeCell ref="E124:E125"/>
    <mergeCell ref="F124:F125"/>
    <mergeCell ref="J124:J125"/>
    <mergeCell ref="G122:G123"/>
    <mergeCell ref="F136:F139"/>
    <mergeCell ref="J136:J139"/>
    <mergeCell ref="G145:G147"/>
    <mergeCell ref="D149:D152"/>
    <mergeCell ref="E149:E152"/>
    <mergeCell ref="F149:F152"/>
    <mergeCell ref="J149:J152"/>
    <mergeCell ref="G149:G152"/>
    <mergeCell ref="E143:E144"/>
    <mergeCell ref="F143:F144"/>
    <mergeCell ref="D145:D147"/>
    <mergeCell ref="E145:E147"/>
    <mergeCell ref="D156:D159"/>
    <mergeCell ref="E156:E159"/>
    <mergeCell ref="F156:F159"/>
    <mergeCell ref="J156:J159"/>
    <mergeCell ref="G156:G159"/>
    <mergeCell ref="D153:D155"/>
    <mergeCell ref="E153:E155"/>
    <mergeCell ref="F153:F155"/>
    <mergeCell ref="J153:J155"/>
    <mergeCell ref="G153:G155"/>
    <mergeCell ref="D164:D165"/>
    <mergeCell ref="E164:E165"/>
    <mergeCell ref="F164:F165"/>
    <mergeCell ref="J164:J165"/>
    <mergeCell ref="D160:D162"/>
    <mergeCell ref="E160:E162"/>
    <mergeCell ref="F160:F162"/>
    <mergeCell ref="J160:J162"/>
    <mergeCell ref="D169:D171"/>
    <mergeCell ref="E169:E171"/>
    <mergeCell ref="F169:F171"/>
    <mergeCell ref="J169:J171"/>
    <mergeCell ref="G169:G171"/>
    <mergeCell ref="D166:D168"/>
    <mergeCell ref="E166:E168"/>
    <mergeCell ref="F166:F168"/>
    <mergeCell ref="J166:J168"/>
    <mergeCell ref="E177:E178"/>
    <mergeCell ref="F177:F178"/>
    <mergeCell ref="D172:D173"/>
    <mergeCell ref="E172:E173"/>
    <mergeCell ref="F172:F173"/>
    <mergeCell ref="J172:J173"/>
    <mergeCell ref="D179:D181"/>
    <mergeCell ref="E179:E181"/>
    <mergeCell ref="F179:F181"/>
    <mergeCell ref="J179:J181"/>
    <mergeCell ref="G179:G181"/>
    <mergeCell ref="D174:D176"/>
    <mergeCell ref="E174:E176"/>
    <mergeCell ref="F174:F176"/>
    <mergeCell ref="J174:J176"/>
    <mergeCell ref="D177:D178"/>
    <mergeCell ref="D188:D189"/>
    <mergeCell ref="E188:E189"/>
    <mergeCell ref="F188:F189"/>
    <mergeCell ref="J188:J189"/>
    <mergeCell ref="C232:C233"/>
    <mergeCell ref="D185:D186"/>
    <mergeCell ref="E185:E186"/>
    <mergeCell ref="F185:F186"/>
    <mergeCell ref="J185:J186"/>
    <mergeCell ref="J228:J229"/>
    <mergeCell ref="D191:D192"/>
    <mergeCell ref="E191:E192"/>
    <mergeCell ref="F191:F192"/>
    <mergeCell ref="J191:J192"/>
    <mergeCell ref="C223:C225"/>
    <mergeCell ref="C230:C231"/>
    <mergeCell ref="G228:G229"/>
    <mergeCell ref="C228:C229"/>
    <mergeCell ref="D228:D229"/>
    <mergeCell ref="E228:E229"/>
    <mergeCell ref="D195:D196"/>
    <mergeCell ref="E195:E196"/>
    <mergeCell ref="F195:F196"/>
    <mergeCell ref="G195:G196"/>
    <mergeCell ref="C218:C220"/>
    <mergeCell ref="C221:C222"/>
    <mergeCell ref="C216:C217"/>
    <mergeCell ref="D201:D202"/>
    <mergeCell ref="E201:E202"/>
    <mergeCell ref="F201:F202"/>
    <mergeCell ref="D204:D205"/>
    <mergeCell ref="E204:E205"/>
    <mergeCell ref="F204:F205"/>
    <mergeCell ref="C213:C214"/>
    <mergeCell ref="J204:J205"/>
    <mergeCell ref="D206:D207"/>
    <mergeCell ref="E206:E207"/>
    <mergeCell ref="F206:F207"/>
    <mergeCell ref="J206:J207"/>
    <mergeCell ref="C211:C212"/>
    <mergeCell ref="D209:D210"/>
    <mergeCell ref="E209:E210"/>
    <mergeCell ref="F209:F210"/>
    <mergeCell ref="J209:J210"/>
    <mergeCell ref="G209:G210"/>
    <mergeCell ref="C195:C196"/>
    <mergeCell ref="C201:C202"/>
    <mergeCell ref="D211:D212"/>
    <mergeCell ref="E211:E212"/>
    <mergeCell ref="F211:F212"/>
    <mergeCell ref="J211:J212"/>
    <mergeCell ref="G211:G212"/>
    <mergeCell ref="C204:C205"/>
    <mergeCell ref="C206:C207"/>
    <mergeCell ref="C209:C210"/>
    <mergeCell ref="C174:C176"/>
    <mergeCell ref="C177:C178"/>
    <mergeCell ref="D213:D214"/>
    <mergeCell ref="E213:E214"/>
    <mergeCell ref="F213:F214"/>
    <mergeCell ref="J213:J214"/>
    <mergeCell ref="C179:C181"/>
    <mergeCell ref="C185:C186"/>
    <mergeCell ref="C188:C189"/>
    <mergeCell ref="C191:C192"/>
    <mergeCell ref="C156:C159"/>
    <mergeCell ref="C160:C162"/>
    <mergeCell ref="D216:D217"/>
    <mergeCell ref="E216:E217"/>
    <mergeCell ref="F216:F217"/>
    <mergeCell ref="J216:J217"/>
    <mergeCell ref="C164:C165"/>
    <mergeCell ref="C166:C168"/>
    <mergeCell ref="C169:C171"/>
    <mergeCell ref="C172:C173"/>
    <mergeCell ref="C129:C131"/>
    <mergeCell ref="C136:C139"/>
    <mergeCell ref="D218:D220"/>
    <mergeCell ref="E218:E220"/>
    <mergeCell ref="F218:F220"/>
    <mergeCell ref="J218:J220"/>
    <mergeCell ref="C143:C144"/>
    <mergeCell ref="C145:C147"/>
    <mergeCell ref="C149:C152"/>
    <mergeCell ref="C153:C155"/>
    <mergeCell ref="C113:C114"/>
    <mergeCell ref="C115:C116"/>
    <mergeCell ref="D221:D222"/>
    <mergeCell ref="E221:E222"/>
    <mergeCell ref="F221:F222"/>
    <mergeCell ref="J221:J222"/>
    <mergeCell ref="G221:G222"/>
    <mergeCell ref="C117:C119"/>
    <mergeCell ref="C122:C123"/>
    <mergeCell ref="C124:C125"/>
    <mergeCell ref="C78:C79"/>
    <mergeCell ref="C82:C83"/>
    <mergeCell ref="C84:C85"/>
    <mergeCell ref="D223:D225"/>
    <mergeCell ref="E223:E225"/>
    <mergeCell ref="F223:F225"/>
    <mergeCell ref="C103:C105"/>
    <mergeCell ref="C106:C107"/>
    <mergeCell ref="C108:C110"/>
    <mergeCell ref="C111:C112"/>
    <mergeCell ref="C50:C52"/>
    <mergeCell ref="C55:C56"/>
    <mergeCell ref="C57:C58"/>
    <mergeCell ref="C60:C63"/>
    <mergeCell ref="C64:C65"/>
    <mergeCell ref="D230:D231"/>
    <mergeCell ref="C67:C68"/>
    <mergeCell ref="C71:C72"/>
    <mergeCell ref="C73:C74"/>
    <mergeCell ref="C76:C77"/>
    <mergeCell ref="D232:D233"/>
    <mergeCell ref="E232:E233"/>
    <mergeCell ref="F232:F233"/>
    <mergeCell ref="J232:J233"/>
    <mergeCell ref="E230:E231"/>
    <mergeCell ref="F230:F231"/>
    <mergeCell ref="G14:G16"/>
    <mergeCell ref="K14:K16"/>
    <mergeCell ref="G17:G20"/>
    <mergeCell ref="K17:K20"/>
    <mergeCell ref="G23:G24"/>
    <mergeCell ref="K23:K24"/>
    <mergeCell ref="J23:J24"/>
    <mergeCell ref="K50:K52"/>
    <mergeCell ref="G55:G56"/>
    <mergeCell ref="K55:K56"/>
    <mergeCell ref="G57:G58"/>
    <mergeCell ref="K57:K58"/>
    <mergeCell ref="G60:G63"/>
    <mergeCell ref="K60:K63"/>
    <mergeCell ref="K103:K105"/>
    <mergeCell ref="G106:G107"/>
    <mergeCell ref="K106:K107"/>
    <mergeCell ref="G108:G110"/>
    <mergeCell ref="K108:K110"/>
    <mergeCell ref="K122:K123"/>
    <mergeCell ref="J117:J119"/>
    <mergeCell ref="G117:G119"/>
    <mergeCell ref="G120:G121"/>
    <mergeCell ref="J120:J121"/>
    <mergeCell ref="G124:G125"/>
    <mergeCell ref="K124:K125"/>
    <mergeCell ref="G129:G131"/>
    <mergeCell ref="K129:K131"/>
    <mergeCell ref="G136:G139"/>
    <mergeCell ref="K136:K139"/>
    <mergeCell ref="J132:J133"/>
    <mergeCell ref="G132:G133"/>
    <mergeCell ref="K156:K159"/>
    <mergeCell ref="G160:G162"/>
    <mergeCell ref="K160:K162"/>
    <mergeCell ref="G164:G165"/>
    <mergeCell ref="K164:K165"/>
    <mergeCell ref="G166:G168"/>
    <mergeCell ref="K166:K168"/>
    <mergeCell ref="K169:K171"/>
    <mergeCell ref="G172:G173"/>
    <mergeCell ref="K172:K173"/>
    <mergeCell ref="G174:G176"/>
    <mergeCell ref="K174:K176"/>
    <mergeCell ref="G177:G178"/>
    <mergeCell ref="K177:K178"/>
    <mergeCell ref="J177:J178"/>
    <mergeCell ref="K179:K181"/>
    <mergeCell ref="G185:G186"/>
    <mergeCell ref="K185:K186"/>
    <mergeCell ref="G188:G189"/>
    <mergeCell ref="K188:K189"/>
    <mergeCell ref="G191:G192"/>
    <mergeCell ref="K191:K192"/>
    <mergeCell ref="G201:G202"/>
    <mergeCell ref="K201:K202"/>
    <mergeCell ref="G204:G205"/>
    <mergeCell ref="K204:K205"/>
    <mergeCell ref="G206:G207"/>
    <mergeCell ref="K206:K207"/>
    <mergeCell ref="J201:J202"/>
    <mergeCell ref="K211:K212"/>
    <mergeCell ref="G213:G214"/>
    <mergeCell ref="K213:K214"/>
    <mergeCell ref="G216:G217"/>
    <mergeCell ref="K216:K217"/>
    <mergeCell ref="G218:G220"/>
    <mergeCell ref="K218:K220"/>
    <mergeCell ref="K221:K222"/>
    <mergeCell ref="G223:G225"/>
    <mergeCell ref="K223:K225"/>
    <mergeCell ref="G230:G231"/>
    <mergeCell ref="K230:K231"/>
    <mergeCell ref="G232:G233"/>
    <mergeCell ref="K232:K233"/>
    <mergeCell ref="J223:J225"/>
    <mergeCell ref="J230:J231"/>
    <mergeCell ref="E236:G236"/>
    <mergeCell ref="C14:C16"/>
    <mergeCell ref="C17:C20"/>
    <mergeCell ref="C23:C24"/>
    <mergeCell ref="C25:C28"/>
    <mergeCell ref="C29:C32"/>
    <mergeCell ref="C37:C38"/>
    <mergeCell ref="C39:C40"/>
    <mergeCell ref="C41:C42"/>
    <mergeCell ref="C46:C48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2013-05-23T08:52:22Z</cp:lastPrinted>
  <dcterms:created xsi:type="dcterms:W3CDTF">2002-10-24T07:52:32Z</dcterms:created>
  <dcterms:modified xsi:type="dcterms:W3CDTF">2014-03-31T12:22:49Z</dcterms:modified>
  <cp:category/>
  <cp:version/>
  <cp:contentType/>
  <cp:contentStatus/>
</cp:coreProperties>
</file>